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Obmen_Store\2. Закупки 2019\ДОКУМЕНТАЦИЯ ТЕНДЕРЫ 2019\ЗАКУПКИ КСБ\ЗАЯВКА 1 (СТРОИТЕЛЬСТВО 2 и 3 КОРПУСОВ КСБ)\"/>
    </mc:Choice>
  </mc:AlternateContent>
  <bookViews>
    <workbookView xWindow="0" yWindow="0" windowWidth="28800" windowHeight="12330"/>
  </bookViews>
  <sheets>
    <sheet name="Сводный сметный расчет" sheetId="1" r:id="rId1"/>
  </sheets>
  <definedNames>
    <definedName name="_xlnm.Print_Titles" localSheetId="0">'Сводный сметный расчет'!$20:$20</definedName>
    <definedName name="_xlnm.Print_Area" localSheetId="0">'Сводный сметный расчет'!$A$1:$H$137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81" i="1" l="1"/>
  <c r="E57" i="1"/>
  <c r="G57" i="1"/>
  <c r="K124" i="1"/>
  <c r="F123" i="1"/>
  <c r="E123" i="1"/>
  <c r="D123" i="1"/>
  <c r="H121" i="1"/>
  <c r="K121" i="1" s="1"/>
  <c r="H120" i="1"/>
  <c r="K120" i="1" s="1"/>
  <c r="H119" i="1"/>
  <c r="K118" i="1"/>
  <c r="D116" i="1"/>
  <c r="K114" i="1"/>
  <c r="G112" i="1"/>
  <c r="F112" i="1"/>
  <c r="E112" i="1"/>
  <c r="D112" i="1"/>
  <c r="H111" i="1"/>
  <c r="K111" i="1" s="1"/>
  <c r="H110" i="1"/>
  <c r="K110" i="1" s="1"/>
  <c r="H109" i="1"/>
  <c r="K109" i="1" s="1"/>
  <c r="H108" i="1"/>
  <c r="K108" i="1" s="1"/>
  <c r="K107" i="1"/>
  <c r="F105" i="1"/>
  <c r="E105" i="1"/>
  <c r="D105" i="1"/>
  <c r="K103" i="1"/>
  <c r="D101" i="1"/>
  <c r="H100" i="1"/>
  <c r="K100" i="1" s="1"/>
  <c r="H99" i="1"/>
  <c r="K99" i="1" s="1"/>
  <c r="H98" i="1"/>
  <c r="K98" i="1" s="1"/>
  <c r="H97" i="1"/>
  <c r="K97" i="1" s="1"/>
  <c r="H94" i="1"/>
  <c r="K94" i="1" s="1"/>
  <c r="K92" i="1"/>
  <c r="G90" i="1"/>
  <c r="F90" i="1"/>
  <c r="D90" i="1"/>
  <c r="K88" i="1"/>
  <c r="G86" i="1"/>
  <c r="F86" i="1"/>
  <c r="E86" i="1"/>
  <c r="D86" i="1"/>
  <c r="H85" i="1"/>
  <c r="K85" i="1" s="1"/>
  <c r="H84" i="1"/>
  <c r="K84" i="1" s="1"/>
  <c r="H83" i="1"/>
  <c r="K82" i="1"/>
  <c r="K80" i="1"/>
  <c r="K77" i="1"/>
  <c r="K73" i="1"/>
  <c r="K72" i="1"/>
  <c r="G71" i="1"/>
  <c r="F71" i="1"/>
  <c r="E71" i="1"/>
  <c r="D71" i="1"/>
  <c r="H70" i="1"/>
  <c r="H71" i="1" s="1"/>
  <c r="K71" i="1" s="1"/>
  <c r="K69" i="1"/>
  <c r="G68" i="1"/>
  <c r="K65" i="1"/>
  <c r="G64" i="1"/>
  <c r="F64" i="1"/>
  <c r="E64" i="1"/>
  <c r="D64" i="1"/>
  <c r="H63" i="1"/>
  <c r="K63" i="1" s="1"/>
  <c r="H62" i="1"/>
  <c r="K62" i="1" s="1"/>
  <c r="H61" i="1"/>
  <c r="K61" i="1" s="1"/>
  <c r="H60" i="1"/>
  <c r="K60" i="1" s="1"/>
  <c r="H59" i="1"/>
  <c r="K58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H41" i="1"/>
  <c r="K41" i="1" s="1"/>
  <c r="K40" i="1"/>
  <c r="K39" i="1"/>
  <c r="K38" i="1"/>
  <c r="K37" i="1"/>
  <c r="K36" i="1"/>
  <c r="K34" i="1"/>
  <c r="K33" i="1"/>
  <c r="K32" i="1"/>
  <c r="K30" i="1"/>
  <c r="K29" i="1"/>
  <c r="K28" i="1"/>
  <c r="K27" i="1"/>
  <c r="H25" i="1"/>
  <c r="G23" i="1"/>
  <c r="F23" i="1"/>
  <c r="E23" i="1"/>
  <c r="D23" i="1"/>
  <c r="H22" i="1"/>
  <c r="H23" i="1" s="1"/>
  <c r="K79" i="1" l="1"/>
  <c r="F57" i="1"/>
  <c r="G102" i="1"/>
  <c r="G125" i="1" s="1"/>
  <c r="K78" i="1"/>
  <c r="E81" i="1"/>
  <c r="K76" i="1"/>
  <c r="E68" i="1"/>
  <c r="F81" i="1"/>
  <c r="F68" i="1"/>
  <c r="H64" i="1"/>
  <c r="K64" i="1" s="1"/>
  <c r="H86" i="1"/>
  <c r="K86" i="1" s="1"/>
  <c r="K35" i="1"/>
  <c r="K70" i="1"/>
  <c r="D57" i="1"/>
  <c r="K75" i="1"/>
  <c r="H112" i="1"/>
  <c r="K112" i="1" s="1"/>
  <c r="I56" i="1"/>
  <c r="K31" i="1"/>
  <c r="G87" i="1"/>
  <c r="G91" i="1" s="1"/>
  <c r="I81" i="1"/>
  <c r="H57" i="1"/>
  <c r="K42" i="1"/>
  <c r="K59" i="1"/>
  <c r="E87" i="1"/>
  <c r="K83" i="1"/>
  <c r="K119" i="1"/>
  <c r="F102" i="1" l="1"/>
  <c r="F125" i="1" s="1"/>
  <c r="E102" i="1"/>
  <c r="E125" i="1" s="1"/>
  <c r="D81" i="1"/>
  <c r="F87" i="1"/>
  <c r="F91" i="1" s="1"/>
  <c r="F96" i="1" s="1"/>
  <c r="E89" i="1"/>
  <c r="F106" i="1"/>
  <c r="F113" i="1" s="1"/>
  <c r="F115" i="1" s="1"/>
  <c r="F116" i="1" s="1"/>
  <c r="F117" i="1" s="1"/>
  <c r="F126" i="1" s="1"/>
  <c r="F127" i="1" s="1"/>
  <c r="K67" i="1"/>
  <c r="H68" i="1"/>
  <c r="H102" i="1" s="1"/>
  <c r="H125" i="1" s="1"/>
  <c r="K26" i="1"/>
  <c r="I40" i="1"/>
  <c r="H81" i="1"/>
  <c r="K81" i="1" s="1"/>
  <c r="G96" i="1"/>
  <c r="G95" i="1"/>
  <c r="F95" i="1" l="1"/>
  <c r="F101" i="1" s="1"/>
  <c r="D68" i="1"/>
  <c r="D102" i="1" s="1"/>
  <c r="D125" i="1" s="1"/>
  <c r="G101" i="1"/>
  <c r="G104" i="1"/>
  <c r="I77" i="1"/>
  <c r="K74" i="1"/>
  <c r="K68" i="1"/>
  <c r="K66" i="1"/>
  <c r="K57" i="1"/>
  <c r="D87" i="1"/>
  <c r="D91" i="1" s="1"/>
  <c r="E90" i="1"/>
  <c r="E91" i="1" s="1"/>
  <c r="H89" i="1"/>
  <c r="E93" i="1" l="1"/>
  <c r="E95" i="1"/>
  <c r="H95" i="1" s="1"/>
  <c r="K95" i="1" s="1"/>
  <c r="E96" i="1"/>
  <c r="H96" i="1" s="1"/>
  <c r="K96" i="1" s="1"/>
  <c r="H104" i="1"/>
  <c r="G105" i="1"/>
  <c r="G106" i="1" s="1"/>
  <c r="G113" i="1" s="1"/>
  <c r="G115" i="1" s="1"/>
  <c r="G116" i="1" s="1"/>
  <c r="G117" i="1" s="1"/>
  <c r="D126" i="1"/>
  <c r="D127" i="1" s="1"/>
  <c r="D106" i="1"/>
  <c r="D113" i="1" s="1"/>
  <c r="H87" i="1"/>
  <c r="H90" i="1"/>
  <c r="K90" i="1" s="1"/>
  <c r="K89" i="1"/>
  <c r="K87" i="1" l="1"/>
  <c r="H91" i="1"/>
  <c r="G122" i="1"/>
  <c r="D117" i="1"/>
  <c r="H105" i="1"/>
  <c r="K105" i="1" s="1"/>
  <c r="K104" i="1"/>
  <c r="E101" i="1"/>
  <c r="H93" i="1"/>
  <c r="H101" i="1" l="1"/>
  <c r="K101" i="1" s="1"/>
  <c r="K93" i="1"/>
  <c r="K91" i="1"/>
  <c r="E106" i="1"/>
  <c r="E113" i="1" s="1"/>
  <c r="G126" i="1"/>
  <c r="G127" i="1" s="1"/>
  <c r="G123" i="1"/>
  <c r="H122" i="1"/>
  <c r="H106" i="1" l="1"/>
  <c r="K106" i="1" s="1"/>
  <c r="K102" i="1"/>
  <c r="K122" i="1"/>
  <c r="H123" i="1"/>
  <c r="K123" i="1" s="1"/>
  <c r="E115" i="1"/>
  <c r="H113" i="1"/>
  <c r="K113" i="1" s="1"/>
  <c r="H115" i="1" l="1"/>
  <c r="E116" i="1"/>
  <c r="E117" i="1" s="1"/>
  <c r="E126" i="1" l="1"/>
  <c r="E127" i="1" s="1"/>
  <c r="H116" i="1"/>
  <c r="K115" i="1"/>
  <c r="H117" i="1" l="1"/>
  <c r="K116" i="1"/>
  <c r="K117" i="1" l="1"/>
  <c r="K125" i="1" l="1"/>
  <c r="H126" i="1"/>
  <c r="K126" i="1" l="1"/>
  <c r="H127" i="1"/>
  <c r="K127" i="1" s="1"/>
</calcChain>
</file>

<file path=xl/sharedStrings.xml><?xml version="1.0" encoding="utf-8"?>
<sst xmlns="http://schemas.openxmlformats.org/spreadsheetml/2006/main" count="135" uniqueCount="110">
  <si>
    <t>Форма № 1</t>
  </si>
  <si>
    <t xml:space="preserve">Заказчик </t>
  </si>
  <si>
    <t>(наименование организации)</t>
  </si>
  <si>
    <t>"Утвержден" «    »________________2019 г.</t>
  </si>
  <si>
    <t>Эко-отель "Изумрудный лес" корпус 2, корпус 3</t>
  </si>
  <si>
    <t>(наименование стройки)</t>
  </si>
  <si>
    <t>№ пп</t>
  </si>
  <si>
    <t>Номера сметных расчетов и смет</t>
  </si>
  <si>
    <t>Наименование глав, объектов, работ и затрат</t>
  </si>
  <si>
    <t>Сметная стоимость, тыс. руб.</t>
  </si>
  <si>
    <t>строительных работ</t>
  </si>
  <si>
    <t>монтажных работ</t>
  </si>
  <si>
    <t>оборудования, мебели, инвентаря</t>
  </si>
  <si>
    <t>прочих</t>
  </si>
  <si>
    <t>Глава 1. Подготовка территории строительства</t>
  </si>
  <si>
    <t>Итого по Главе 1</t>
  </si>
  <si>
    <t>Глава 2. Основные объекты строительства</t>
  </si>
  <si>
    <t>Корпус 2</t>
  </si>
  <si>
    <t>Монтаж корпуса из клееного бруса 240х240</t>
  </si>
  <si>
    <t>Монтаж кровли</t>
  </si>
  <si>
    <t>Монтаж оконных проемов</t>
  </si>
  <si>
    <t>Наружные отделочные работы</t>
  </si>
  <si>
    <t>Внутренние отделочные работы</t>
  </si>
  <si>
    <t>Мебель корпуса 2</t>
  </si>
  <si>
    <t>Система водоснабжения</t>
  </si>
  <si>
    <t>ОВиК</t>
  </si>
  <si>
    <t>Сети связи</t>
  </si>
  <si>
    <t>Система противопожарной защиты</t>
  </si>
  <si>
    <t>Автоматическое пожаротушение</t>
  </si>
  <si>
    <t>Мероприятия по обеспечению доступа маломобильных групп населения</t>
  </si>
  <si>
    <t xml:space="preserve">Индивидуальный тепловой пункт </t>
  </si>
  <si>
    <t xml:space="preserve">Котельная </t>
  </si>
  <si>
    <t>ЭМР</t>
  </si>
  <si>
    <t>Корпус 3</t>
  </si>
  <si>
    <t>Мебель корпуса 3</t>
  </si>
  <si>
    <t>Итого по Главе 2</t>
  </si>
  <si>
    <t>Глава 3. Объекты подсобного и обслуживающего назначения</t>
  </si>
  <si>
    <t>ОСР № 03-01</t>
  </si>
  <si>
    <t>ОСР № 03-02</t>
  </si>
  <si>
    <t>ОСР № 03-03</t>
  </si>
  <si>
    <t>ОСР № 03-04</t>
  </si>
  <si>
    <t>ОСР № 03-05</t>
  </si>
  <si>
    <t>Итого по Главе 3</t>
  </si>
  <si>
    <t>Глава 4. Объекты энергетического хозяйства</t>
  </si>
  <si>
    <t>Система электроснабжения Корпус 2</t>
  </si>
  <si>
    <t>Система электроснабжения Корпус 3</t>
  </si>
  <si>
    <t>Итого по Главе 4</t>
  </si>
  <si>
    <t>Глава 5. Объекты транспортного хозяйства и связи</t>
  </si>
  <si>
    <t>ОСР № 05-01</t>
  </si>
  <si>
    <t>Итого по Главе 5</t>
  </si>
  <si>
    <t>Глава 6. Наружные сети и сооружения водоснабжения, водоотведения, теплоснабжения и газоснабжения</t>
  </si>
  <si>
    <t>Сети водоснабжения</t>
  </si>
  <si>
    <t>Сети канализации</t>
  </si>
  <si>
    <t xml:space="preserve">Слаботочные сети  </t>
  </si>
  <si>
    <t>Итого по Главе 6</t>
  </si>
  <si>
    <t>Глава 7. Благоустройство и озеленение территории</t>
  </si>
  <si>
    <t>ОСР № 07-01</t>
  </si>
  <si>
    <t>Итого по Главе 7</t>
  </si>
  <si>
    <t>Итого по Главам 1-7</t>
  </si>
  <si>
    <t>Глава 8. Временные здания и сооружения</t>
  </si>
  <si>
    <t>ГСН-81- 05-01-2001 прилож. 1, п.1.3</t>
  </si>
  <si>
    <t>Временные здания и сооружения  3,5%</t>
  </si>
  <si>
    <t>Итого по Главе 8</t>
  </si>
  <si>
    <t>Итого по Главам 1-8</t>
  </si>
  <si>
    <t>Глава 9. Прочие работы и затраты</t>
  </si>
  <si>
    <r>
      <t xml:space="preserve">ГСН-81-05-02-2007 </t>
    </r>
    <r>
      <rPr>
        <sz val="8"/>
        <rFont val="Times New Roman"/>
        <family val="1"/>
        <charset val="204"/>
      </rPr>
      <t xml:space="preserve"> табл.4, р.1,п.1.1 Справочник по климату вып. 17</t>
    </r>
  </si>
  <si>
    <t>Производство работ в зимнее время 5,5%*1,5*1,05=8,66%</t>
  </si>
  <si>
    <t>ГСН-81-05-02-2007  табл.2</t>
  </si>
  <si>
    <t>Лимит средств по снегоборьбе 0,4%</t>
  </si>
  <si>
    <t>ст. 255, 263 Налогового кодекса РФ</t>
  </si>
  <si>
    <t>Добровольное страхование 1,5% от СМР</t>
  </si>
  <si>
    <t>ПОС</t>
  </si>
  <si>
    <t>Средства на содержание и восстановление дорог 0,35%</t>
  </si>
  <si>
    <t>Осуществление работ вахтовым методом</t>
  </si>
  <si>
    <t>Борьба с гнусом</t>
  </si>
  <si>
    <t>Перевозка рабочих</t>
  </si>
  <si>
    <t>Перебазировка строительно - монтажной техники</t>
  </si>
  <si>
    <t>Итого по Главе 9</t>
  </si>
  <si>
    <t>Итого по Главам 1-9</t>
  </si>
  <si>
    <t>Глава 10. Содержание службы заказчика. Строительный контроль</t>
  </si>
  <si>
    <t>Постановление Правительства РФ от 21 июня 2010 г. N 468</t>
  </si>
  <si>
    <t>Строительный контроль 1.47% от итога глав 1-9</t>
  </si>
  <si>
    <t>Итого по Главе 10</t>
  </si>
  <si>
    <t>Итого по Главам 1-10</t>
  </si>
  <si>
    <t>Глава 12. Проектные и изыскательские работы</t>
  </si>
  <si>
    <t>МДС 81-35.2004 прил.8 п.12.3</t>
  </si>
  <si>
    <t>Авторский надзор</t>
  </si>
  <si>
    <t>Итого по Главе 12</t>
  </si>
  <si>
    <t>Итого по Главам 1-12</t>
  </si>
  <si>
    <t>Непредвиденные затраты</t>
  </si>
  <si>
    <t>МДС 81-35.2004 п.4.96</t>
  </si>
  <si>
    <t>Непредвиденные затраты - 3%</t>
  </si>
  <si>
    <t>Итого Непредвиденные затраты</t>
  </si>
  <si>
    <t>Итого с непредвиденными</t>
  </si>
  <si>
    <t>Перевод сметной стоимости в текущий уровень цен по состоянию на 3 квартал 2018 г. с учетом коэффициентов пересчета СМР=7,04, Оборуд.=4,16, прочие=6,13</t>
  </si>
  <si>
    <t xml:space="preserve">Строительные работы: </t>
  </si>
  <si>
    <t>Монтажные работы:</t>
  </si>
  <si>
    <t>Оборудование:</t>
  </si>
  <si>
    <t xml:space="preserve">Прочие работы: </t>
  </si>
  <si>
    <t>Итого Дополнительные затраты</t>
  </si>
  <si>
    <t>Налоги и обязательные платежи</t>
  </si>
  <si>
    <t>НДС - 20%</t>
  </si>
  <si>
    <t>Итого Налоги</t>
  </si>
  <si>
    <t>Всего по сводному расчету</t>
  </si>
  <si>
    <t>Директор: ___________________________</t>
  </si>
  <si>
    <t>(должность, подпись, расшифровка)</t>
  </si>
  <si>
    <t>Главный инженер проекта: ___________________________</t>
  </si>
  <si>
    <t>Руководитель отдела: ___________________________</t>
  </si>
  <si>
    <t>ФОРМА КП НА СТРОИТЕЛЬСТВО 2и3 КОРПУСА ГОСТИНИЦЫ</t>
  </si>
  <si>
    <t>Общая сметная стоимость, тыс. руб. без НДС 20 %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</si>
</sst>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top"/>
    </xf>
    <xf numFmtId="0" fontId="2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164" fontId="2" fillId="0" borderId="0" xfId="1" applyFont="1"/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164" fontId="2" fillId="0" borderId="2" xfId="1" applyFont="1" applyBorder="1" applyAlignment="1">
      <alignment horizontal="center" vertical="top" wrapText="1"/>
    </xf>
    <xf numFmtId="164" fontId="2" fillId="0" borderId="2" xfId="1" applyFont="1" applyBorder="1" applyAlignment="1">
      <alignment horizontal="right" vertical="top" wrapText="1"/>
    </xf>
    <xf numFmtId="0" fontId="2" fillId="2" borderId="2" xfId="0" applyFont="1" applyFill="1" applyBorder="1" applyAlignment="1">
      <alignment horizontal="center" vertical="top"/>
    </xf>
    <xf numFmtId="49" fontId="2" fillId="2" borderId="2" xfId="0" applyNumberFormat="1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164" fontId="3" fillId="2" borderId="2" xfId="1" applyFont="1" applyFill="1" applyBorder="1" applyAlignment="1">
      <alignment horizontal="right" vertical="top" wrapText="1"/>
    </xf>
    <xf numFmtId="0" fontId="2" fillId="0" borderId="2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left" vertical="center" wrapText="1"/>
    </xf>
    <xf numFmtId="164" fontId="2" fillId="0" borderId="2" xfId="1" applyFont="1" applyBorder="1" applyAlignment="1">
      <alignment horizontal="right" vertical="top"/>
    </xf>
    <xf numFmtId="0" fontId="2" fillId="3" borderId="2" xfId="0" applyFont="1" applyFill="1" applyBorder="1" applyAlignment="1">
      <alignment horizontal="left" vertical="center" wrapText="1"/>
    </xf>
    <xf numFmtId="164" fontId="2" fillId="0" borderId="0" xfId="0" applyNumberFormat="1" applyFont="1"/>
    <xf numFmtId="0" fontId="2" fillId="0" borderId="2" xfId="0" applyFont="1" applyBorder="1" applyAlignment="1">
      <alignment horizontal="left" vertical="center" wrapText="1"/>
    </xf>
    <xf numFmtId="164" fontId="2" fillId="2" borderId="2" xfId="1" applyFont="1" applyFill="1" applyBorder="1" applyAlignment="1">
      <alignment horizontal="right" vertical="top"/>
    </xf>
    <xf numFmtId="49" fontId="6" fillId="0" borderId="2" xfId="0" applyNumberFormat="1" applyFont="1" applyBorder="1" applyAlignment="1">
      <alignment horizontal="left" vertical="top" wrapText="1"/>
    </xf>
    <xf numFmtId="164" fontId="3" fillId="2" borderId="2" xfId="1" applyFont="1" applyFill="1" applyBorder="1" applyAlignment="1">
      <alignment horizontal="right" vertical="top"/>
    </xf>
    <xf numFmtId="43" fontId="3" fillId="2" borderId="2" xfId="1" applyNumberFormat="1" applyFont="1" applyFill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right" vertical="top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K137"/>
  <sheetViews>
    <sheetView showGridLines="0" tabSelected="1" view="pageBreakPreview" zoomScaleNormal="100" zoomScaleSheetLayoutView="100" workbookViewId="0">
      <selection activeCell="H16" sqref="H16:H19"/>
    </sheetView>
  </sheetViews>
  <sheetFormatPr defaultRowHeight="12.75" x14ac:dyDescent="0.2"/>
  <cols>
    <col min="1" max="1" width="5" style="15" customWidth="1"/>
    <col min="2" max="2" width="17.85546875" style="1" customWidth="1"/>
    <col min="3" max="3" width="48.42578125" style="2" customWidth="1"/>
    <col min="4" max="4" width="12.85546875" style="7" customWidth="1"/>
    <col min="5" max="5" width="13" style="7" customWidth="1"/>
    <col min="6" max="6" width="13.42578125" style="7" customWidth="1"/>
    <col min="7" max="7" width="12.5703125" style="7" customWidth="1"/>
    <col min="8" max="8" width="13.42578125" style="7" customWidth="1"/>
    <col min="9" max="9" width="11.28515625" style="5" hidden="1" customWidth="1"/>
    <col min="10" max="10" width="15.7109375" style="5" hidden="1" customWidth="1"/>
    <col min="11" max="11" width="10.42578125" style="16" hidden="1" customWidth="1"/>
    <col min="12" max="13" width="0" style="5" hidden="1" customWidth="1"/>
    <col min="14" max="16384" width="9.140625" style="5"/>
  </cols>
  <sheetData>
    <row r="1" spans="1:10" x14ac:dyDescent="0.2">
      <c r="D1" s="3"/>
      <c r="E1" s="3"/>
      <c r="F1" s="3"/>
      <c r="G1" s="3"/>
      <c r="H1" s="4" t="s">
        <v>0</v>
      </c>
    </row>
    <row r="2" spans="1:10" x14ac:dyDescent="0.2">
      <c r="B2" s="1" t="s">
        <v>1</v>
      </c>
      <c r="C2" s="48"/>
      <c r="D2" s="48"/>
      <c r="E2" s="48"/>
      <c r="F2" s="48"/>
      <c r="G2" s="48"/>
      <c r="H2" s="3"/>
    </row>
    <row r="3" spans="1:10" x14ac:dyDescent="0.2">
      <c r="D3" s="6" t="s">
        <v>2</v>
      </c>
      <c r="F3" s="3"/>
      <c r="G3" s="3"/>
      <c r="H3" s="3"/>
    </row>
    <row r="4" spans="1:10" x14ac:dyDescent="0.2">
      <c r="B4" s="1" t="s">
        <v>3</v>
      </c>
      <c r="C4" s="8"/>
      <c r="D4" s="3"/>
      <c r="E4" s="6"/>
      <c r="F4" s="3"/>
      <c r="G4" s="3"/>
      <c r="H4" s="3"/>
    </row>
    <row r="5" spans="1:10" ht="3.75" customHeight="1" x14ac:dyDescent="0.2">
      <c r="D5" s="3"/>
      <c r="E5" s="6"/>
      <c r="F5" s="3"/>
      <c r="G5" s="3"/>
      <c r="H5" s="3"/>
      <c r="J5" s="5">
        <v>541111.80720000004</v>
      </c>
    </row>
    <row r="6" spans="1:10" x14ac:dyDescent="0.2">
      <c r="D6" s="3"/>
      <c r="E6" s="6"/>
      <c r="F6" s="3"/>
      <c r="G6" s="3"/>
      <c r="H6" s="3"/>
    </row>
    <row r="7" spans="1:10" x14ac:dyDescent="0.2">
      <c r="C7" s="9"/>
      <c r="D7" s="10"/>
      <c r="E7" s="11"/>
      <c r="F7" s="10"/>
      <c r="G7" s="10"/>
      <c r="H7" s="3"/>
    </row>
    <row r="8" spans="1:10" x14ac:dyDescent="0.2">
      <c r="D8" s="6"/>
      <c r="F8" s="3"/>
      <c r="G8" s="3"/>
      <c r="H8" s="3"/>
    </row>
    <row r="9" spans="1:10" ht="5.25" customHeight="1" x14ac:dyDescent="0.2">
      <c r="D9" s="3"/>
      <c r="E9" s="6"/>
      <c r="F9" s="3"/>
      <c r="G9" s="3"/>
      <c r="H9" s="3"/>
    </row>
    <row r="10" spans="1:10" x14ac:dyDescent="0.2">
      <c r="H10" s="3"/>
    </row>
    <row r="11" spans="1:10" ht="8.25" customHeight="1" x14ac:dyDescent="0.2">
      <c r="G11" s="3"/>
      <c r="H11" s="3"/>
    </row>
    <row r="12" spans="1:10" x14ac:dyDescent="0.2">
      <c r="D12" s="12" t="s">
        <v>108</v>
      </c>
      <c r="F12" s="3"/>
      <c r="G12" s="3"/>
      <c r="H12" s="3"/>
    </row>
    <row r="13" spans="1:10" ht="7.5" customHeight="1" x14ac:dyDescent="0.2">
      <c r="D13" s="13"/>
      <c r="F13" s="3"/>
      <c r="G13" s="3"/>
      <c r="H13" s="3"/>
    </row>
    <row r="14" spans="1:10" ht="15.75" x14ac:dyDescent="0.2">
      <c r="C14" s="49" t="s">
        <v>4</v>
      </c>
      <c r="D14" s="49"/>
      <c r="E14" s="49"/>
      <c r="F14" s="49"/>
      <c r="G14" s="49"/>
      <c r="H14" s="3"/>
    </row>
    <row r="15" spans="1:10" x14ac:dyDescent="0.2">
      <c r="D15" s="14" t="s">
        <v>5</v>
      </c>
      <c r="F15" s="3"/>
      <c r="G15" s="3"/>
      <c r="H15" s="3"/>
    </row>
    <row r="16" spans="1:10" ht="12.75" customHeight="1" x14ac:dyDescent="0.2">
      <c r="A16" s="50" t="s">
        <v>6</v>
      </c>
      <c r="B16" s="51" t="s">
        <v>7</v>
      </c>
      <c r="C16" s="50" t="s">
        <v>8</v>
      </c>
      <c r="D16" s="52" t="s">
        <v>9</v>
      </c>
      <c r="E16" s="52"/>
      <c r="F16" s="52"/>
      <c r="G16" s="52"/>
      <c r="H16" s="50" t="s">
        <v>109</v>
      </c>
    </row>
    <row r="17" spans="1:11" x14ac:dyDescent="0.2">
      <c r="A17" s="50"/>
      <c r="B17" s="51"/>
      <c r="C17" s="50"/>
      <c r="D17" s="50" t="s">
        <v>10</v>
      </c>
      <c r="E17" s="50" t="s">
        <v>11</v>
      </c>
      <c r="F17" s="53" t="s">
        <v>12</v>
      </c>
      <c r="G17" s="50" t="s">
        <v>13</v>
      </c>
      <c r="H17" s="50"/>
    </row>
    <row r="18" spans="1:11" x14ac:dyDescent="0.2">
      <c r="A18" s="50"/>
      <c r="B18" s="51"/>
      <c r="C18" s="50"/>
      <c r="D18" s="50"/>
      <c r="E18" s="50"/>
      <c r="F18" s="53"/>
      <c r="G18" s="50"/>
      <c r="H18" s="50"/>
    </row>
    <row r="19" spans="1:11" x14ac:dyDescent="0.2">
      <c r="A19" s="50"/>
      <c r="B19" s="51"/>
      <c r="C19" s="50"/>
      <c r="D19" s="50"/>
      <c r="E19" s="50"/>
      <c r="F19" s="53"/>
      <c r="G19" s="50"/>
      <c r="H19" s="50"/>
    </row>
    <row r="20" spans="1:11" x14ac:dyDescent="0.2">
      <c r="A20" s="17">
        <v>1</v>
      </c>
      <c r="B20" s="18">
        <v>2</v>
      </c>
      <c r="C20" s="17">
        <v>3</v>
      </c>
      <c r="D20" s="17">
        <v>4</v>
      </c>
      <c r="E20" s="17">
        <v>5</v>
      </c>
      <c r="F20" s="17">
        <v>6</v>
      </c>
      <c r="G20" s="17">
        <v>7</v>
      </c>
      <c r="H20" s="17">
        <v>8</v>
      </c>
    </row>
    <row r="21" spans="1:11" hidden="1" x14ac:dyDescent="0.2">
      <c r="A21" s="42" t="s">
        <v>14</v>
      </c>
      <c r="B21" s="43"/>
      <c r="C21" s="43"/>
      <c r="D21" s="43"/>
      <c r="E21" s="43"/>
      <c r="F21" s="43"/>
      <c r="G21" s="43"/>
      <c r="H21" s="43"/>
    </row>
    <row r="22" spans="1:11" hidden="1" x14ac:dyDescent="0.2">
      <c r="A22" s="19"/>
      <c r="B22" s="20"/>
      <c r="C22" s="21"/>
      <c r="D22" s="22"/>
      <c r="E22" s="21"/>
      <c r="F22" s="21"/>
      <c r="G22" s="21"/>
      <c r="H22" s="23">
        <f>D22+E22+F22+G22</f>
        <v>0</v>
      </c>
    </row>
    <row r="23" spans="1:11" hidden="1" x14ac:dyDescent="0.2">
      <c r="A23" s="24"/>
      <c r="B23" s="25"/>
      <c r="C23" s="26" t="s">
        <v>15</v>
      </c>
      <c r="D23" s="27">
        <f>SUM(D22)</f>
        <v>0</v>
      </c>
      <c r="E23" s="27">
        <f>SUM(E22)</f>
        <v>0</v>
      </c>
      <c r="F23" s="27">
        <f>SUM(F22)</f>
        <v>0</v>
      </c>
      <c r="G23" s="27">
        <f>SUM(G22)</f>
        <v>0</v>
      </c>
      <c r="H23" s="27">
        <f>SUM(H22)</f>
        <v>0</v>
      </c>
    </row>
    <row r="24" spans="1:11" x14ac:dyDescent="0.2">
      <c r="A24" s="42" t="s">
        <v>16</v>
      </c>
      <c r="B24" s="43"/>
      <c r="C24" s="43"/>
      <c r="D24" s="43"/>
      <c r="E24" s="43"/>
      <c r="F24" s="43"/>
      <c r="G24" s="43"/>
      <c r="H24" s="43"/>
    </row>
    <row r="25" spans="1:11" x14ac:dyDescent="0.2">
      <c r="A25" s="28"/>
      <c r="B25" s="20"/>
      <c r="C25" s="29" t="s">
        <v>17</v>
      </c>
      <c r="D25" s="23"/>
      <c r="E25" s="23"/>
      <c r="F25" s="23"/>
      <c r="G25" s="30"/>
      <c r="H25" s="23">
        <f>D25+E25+F25+G25</f>
        <v>0</v>
      </c>
    </row>
    <row r="26" spans="1:11" x14ac:dyDescent="0.2">
      <c r="A26" s="28">
        <v>1</v>
      </c>
      <c r="B26" s="20"/>
      <c r="C26" s="31" t="s">
        <v>18</v>
      </c>
      <c r="D26" s="23"/>
      <c r="E26" s="23"/>
      <c r="F26" s="23"/>
      <c r="G26" s="30"/>
      <c r="H26" s="23"/>
      <c r="J26" s="16">
        <v>50833.333333333336</v>
      </c>
      <c r="K26" s="16">
        <f t="shared" ref="K26:K73" si="0">H26-J26</f>
        <v>-50833.333333333336</v>
      </c>
    </row>
    <row r="27" spans="1:11" x14ac:dyDescent="0.2">
      <c r="A27" s="28">
        <v>2</v>
      </c>
      <c r="B27" s="20"/>
      <c r="C27" s="31" t="s">
        <v>19</v>
      </c>
      <c r="D27" s="23"/>
      <c r="E27" s="23"/>
      <c r="F27" s="23"/>
      <c r="G27" s="30"/>
      <c r="H27" s="23"/>
      <c r="J27" s="16">
        <v>7500</v>
      </c>
      <c r="K27" s="16">
        <f t="shared" si="0"/>
        <v>-7500</v>
      </c>
    </row>
    <row r="28" spans="1:11" x14ac:dyDescent="0.2">
      <c r="A28" s="28">
        <v>3</v>
      </c>
      <c r="B28" s="20"/>
      <c r="C28" s="31" t="s">
        <v>20</v>
      </c>
      <c r="D28" s="23"/>
      <c r="E28" s="23"/>
      <c r="F28" s="23"/>
      <c r="G28" s="30"/>
      <c r="H28" s="23"/>
      <c r="J28" s="16">
        <v>11666.666666666668</v>
      </c>
      <c r="K28" s="16">
        <f t="shared" si="0"/>
        <v>-11666.666666666668</v>
      </c>
    </row>
    <row r="29" spans="1:11" x14ac:dyDescent="0.2">
      <c r="A29" s="28">
        <v>4</v>
      </c>
      <c r="B29" s="20"/>
      <c r="C29" s="31" t="s">
        <v>21</v>
      </c>
      <c r="D29" s="23"/>
      <c r="E29" s="23"/>
      <c r="F29" s="23"/>
      <c r="G29" s="30"/>
      <c r="H29" s="23"/>
      <c r="J29" s="16">
        <v>6666.666666666667</v>
      </c>
      <c r="K29" s="16">
        <f t="shared" si="0"/>
        <v>-6666.666666666667</v>
      </c>
    </row>
    <row r="30" spans="1:11" x14ac:dyDescent="0.2">
      <c r="A30" s="28">
        <v>5</v>
      </c>
      <c r="B30" s="20"/>
      <c r="C30" s="31" t="s">
        <v>22</v>
      </c>
      <c r="D30" s="23"/>
      <c r="E30" s="23"/>
      <c r="F30" s="23"/>
      <c r="G30" s="30"/>
      <c r="H30" s="23"/>
      <c r="J30" s="16">
        <v>48333.333333333336</v>
      </c>
      <c r="K30" s="16">
        <f t="shared" si="0"/>
        <v>-48333.333333333336</v>
      </c>
    </row>
    <row r="31" spans="1:11" x14ac:dyDescent="0.2">
      <c r="A31" s="28">
        <v>6</v>
      </c>
      <c r="B31" s="20"/>
      <c r="C31" s="31" t="s">
        <v>23</v>
      </c>
      <c r="D31" s="23"/>
      <c r="E31" s="23"/>
      <c r="F31" s="23"/>
      <c r="G31" s="30"/>
      <c r="H31" s="23"/>
      <c r="J31" s="16">
        <v>44950</v>
      </c>
      <c r="K31" s="16">
        <f t="shared" si="0"/>
        <v>-44950</v>
      </c>
    </row>
    <row r="32" spans="1:11" x14ac:dyDescent="0.2">
      <c r="A32" s="28">
        <v>7</v>
      </c>
      <c r="B32" s="20"/>
      <c r="C32" s="21" t="s">
        <v>24</v>
      </c>
      <c r="D32" s="23"/>
      <c r="E32" s="23"/>
      <c r="F32" s="23"/>
      <c r="G32" s="30"/>
      <c r="H32" s="23"/>
      <c r="J32" s="16">
        <v>5517.25</v>
      </c>
      <c r="K32" s="16">
        <f t="shared" si="0"/>
        <v>-5517.25</v>
      </c>
    </row>
    <row r="33" spans="1:11" x14ac:dyDescent="0.2">
      <c r="A33" s="28">
        <v>8</v>
      </c>
      <c r="B33" s="20"/>
      <c r="C33" s="21" t="s">
        <v>25</v>
      </c>
      <c r="D33" s="23"/>
      <c r="E33" s="23"/>
      <c r="F33" s="23"/>
      <c r="G33" s="30"/>
      <c r="H33" s="23"/>
      <c r="J33" s="16">
        <v>10403.75</v>
      </c>
      <c r="K33" s="16">
        <f t="shared" si="0"/>
        <v>-10403.75</v>
      </c>
    </row>
    <row r="34" spans="1:11" x14ac:dyDescent="0.2">
      <c r="A34" s="28">
        <v>9</v>
      </c>
      <c r="B34" s="20"/>
      <c r="C34" s="21" t="s">
        <v>26</v>
      </c>
      <c r="D34" s="23"/>
      <c r="E34" s="23"/>
      <c r="F34" s="23"/>
      <c r="G34" s="30"/>
      <c r="H34" s="23"/>
      <c r="J34" s="16">
        <v>3211.75</v>
      </c>
      <c r="K34" s="16">
        <f t="shared" si="0"/>
        <v>-3211.75</v>
      </c>
    </row>
    <row r="35" spans="1:11" x14ac:dyDescent="0.2">
      <c r="A35" s="28">
        <v>10</v>
      </c>
      <c r="B35" s="20"/>
      <c r="C35" s="21" t="s">
        <v>27</v>
      </c>
      <c r="D35" s="23"/>
      <c r="E35" s="23"/>
      <c r="F35" s="23"/>
      <c r="G35" s="30"/>
      <c r="H35" s="23"/>
      <c r="J35" s="16">
        <v>4350</v>
      </c>
      <c r="K35" s="16">
        <f t="shared" si="0"/>
        <v>-4350</v>
      </c>
    </row>
    <row r="36" spans="1:11" x14ac:dyDescent="0.2">
      <c r="A36" s="28">
        <v>11</v>
      </c>
      <c r="B36" s="20"/>
      <c r="C36" s="21" t="s">
        <v>28</v>
      </c>
      <c r="D36" s="23"/>
      <c r="E36" s="23"/>
      <c r="F36" s="23"/>
      <c r="G36" s="30"/>
      <c r="H36" s="23"/>
      <c r="J36" s="16">
        <v>2972.5</v>
      </c>
      <c r="K36" s="16">
        <f t="shared" si="0"/>
        <v>-2972.5</v>
      </c>
    </row>
    <row r="37" spans="1:11" ht="25.5" x14ac:dyDescent="0.2">
      <c r="A37" s="28">
        <v>12</v>
      </c>
      <c r="B37" s="20"/>
      <c r="C37" s="21" t="s">
        <v>29</v>
      </c>
      <c r="D37" s="23"/>
      <c r="E37" s="23"/>
      <c r="F37" s="23"/>
      <c r="G37" s="30"/>
      <c r="H37" s="23"/>
      <c r="J37" s="16">
        <v>652.5</v>
      </c>
      <c r="K37" s="16">
        <f t="shared" si="0"/>
        <v>-652.5</v>
      </c>
    </row>
    <row r="38" spans="1:11" x14ac:dyDescent="0.2">
      <c r="A38" s="28">
        <v>13</v>
      </c>
      <c r="B38" s="20"/>
      <c r="C38" s="21" t="s">
        <v>30</v>
      </c>
      <c r="D38" s="23"/>
      <c r="E38" s="23"/>
      <c r="F38" s="23"/>
      <c r="G38" s="30"/>
      <c r="H38" s="23"/>
      <c r="J38" s="16">
        <v>2682.5</v>
      </c>
      <c r="K38" s="16">
        <f t="shared" si="0"/>
        <v>-2682.5</v>
      </c>
    </row>
    <row r="39" spans="1:11" x14ac:dyDescent="0.2">
      <c r="A39" s="28">
        <v>14</v>
      </c>
      <c r="B39" s="20"/>
      <c r="C39" s="21" t="s">
        <v>31</v>
      </c>
      <c r="D39" s="23"/>
      <c r="E39" s="23"/>
      <c r="F39" s="23"/>
      <c r="G39" s="30"/>
      <c r="H39" s="23"/>
      <c r="J39" s="16">
        <v>8700</v>
      </c>
      <c r="K39" s="16">
        <f t="shared" si="0"/>
        <v>-8700</v>
      </c>
    </row>
    <row r="40" spans="1:11" x14ac:dyDescent="0.2">
      <c r="A40" s="28">
        <v>15</v>
      </c>
      <c r="B40" s="20"/>
      <c r="C40" s="21" t="s">
        <v>32</v>
      </c>
      <c r="D40" s="23"/>
      <c r="E40" s="23"/>
      <c r="F40" s="23"/>
      <c r="G40" s="30"/>
      <c r="H40" s="23"/>
      <c r="I40" s="32">
        <f>SUM(H26:H40)</f>
        <v>0</v>
      </c>
      <c r="J40" s="16">
        <v>8366.5</v>
      </c>
      <c r="K40" s="16">
        <f t="shared" si="0"/>
        <v>-8366.5</v>
      </c>
    </row>
    <row r="41" spans="1:11" x14ac:dyDescent="0.2">
      <c r="A41" s="28"/>
      <c r="B41" s="20"/>
      <c r="C41" s="29" t="s">
        <v>33</v>
      </c>
      <c r="D41" s="23"/>
      <c r="E41" s="23"/>
      <c r="F41" s="23"/>
      <c r="G41" s="30"/>
      <c r="H41" s="23">
        <f t="shared" ref="H41" si="1">D41+E41+F41+G41</f>
        <v>0</v>
      </c>
      <c r="J41" s="16">
        <v>0</v>
      </c>
      <c r="K41" s="16">
        <f t="shared" si="0"/>
        <v>0</v>
      </c>
    </row>
    <row r="42" spans="1:11" x14ac:dyDescent="0.2">
      <c r="A42" s="28">
        <v>16</v>
      </c>
      <c r="B42" s="20"/>
      <c r="C42" s="31" t="s">
        <v>18</v>
      </c>
      <c r="D42" s="23"/>
      <c r="E42" s="23"/>
      <c r="F42" s="23"/>
      <c r="G42" s="30"/>
      <c r="H42" s="23"/>
      <c r="J42" s="16">
        <v>50833.333333333336</v>
      </c>
      <c r="K42" s="16">
        <f t="shared" si="0"/>
        <v>-50833.333333333336</v>
      </c>
    </row>
    <row r="43" spans="1:11" x14ac:dyDescent="0.2">
      <c r="A43" s="28">
        <v>17</v>
      </c>
      <c r="B43" s="20"/>
      <c r="C43" s="31" t="s">
        <v>19</v>
      </c>
      <c r="D43" s="23"/>
      <c r="E43" s="23"/>
      <c r="F43" s="23"/>
      <c r="G43" s="30"/>
      <c r="H43" s="23"/>
      <c r="J43" s="16">
        <v>7500</v>
      </c>
      <c r="K43" s="16">
        <f t="shared" si="0"/>
        <v>-7500</v>
      </c>
    </row>
    <row r="44" spans="1:11" x14ac:dyDescent="0.2">
      <c r="A44" s="28">
        <v>18</v>
      </c>
      <c r="B44" s="20"/>
      <c r="C44" s="31" t="s">
        <v>20</v>
      </c>
      <c r="D44" s="23"/>
      <c r="E44" s="23"/>
      <c r="F44" s="23"/>
      <c r="G44" s="30"/>
      <c r="H44" s="23"/>
      <c r="J44" s="16">
        <v>11666.666666666668</v>
      </c>
      <c r="K44" s="16">
        <f t="shared" si="0"/>
        <v>-11666.666666666668</v>
      </c>
    </row>
    <row r="45" spans="1:11" x14ac:dyDescent="0.2">
      <c r="A45" s="28">
        <v>19</v>
      </c>
      <c r="B45" s="20"/>
      <c r="C45" s="31" t="s">
        <v>21</v>
      </c>
      <c r="D45" s="23"/>
      <c r="E45" s="23"/>
      <c r="F45" s="23"/>
      <c r="G45" s="30"/>
      <c r="H45" s="23"/>
      <c r="J45" s="16">
        <v>6666.666666666667</v>
      </c>
      <c r="K45" s="16">
        <f t="shared" si="0"/>
        <v>-6666.666666666667</v>
      </c>
    </row>
    <row r="46" spans="1:11" x14ac:dyDescent="0.2">
      <c r="A46" s="28">
        <v>20</v>
      </c>
      <c r="B46" s="20"/>
      <c r="C46" s="31" t="s">
        <v>22</v>
      </c>
      <c r="D46" s="23"/>
      <c r="E46" s="23"/>
      <c r="F46" s="23"/>
      <c r="G46" s="30"/>
      <c r="H46" s="23"/>
      <c r="J46" s="16">
        <v>48333.333333333336</v>
      </c>
      <c r="K46" s="16">
        <f t="shared" si="0"/>
        <v>-48333.333333333336</v>
      </c>
    </row>
    <row r="47" spans="1:11" x14ac:dyDescent="0.2">
      <c r="A47" s="28">
        <v>21</v>
      </c>
      <c r="B47" s="20"/>
      <c r="C47" s="31" t="s">
        <v>34</v>
      </c>
      <c r="D47" s="23"/>
      <c r="E47" s="23"/>
      <c r="F47" s="23"/>
      <c r="G47" s="30"/>
      <c r="H47" s="23"/>
      <c r="J47" s="16">
        <v>44950</v>
      </c>
      <c r="K47" s="16">
        <f t="shared" si="0"/>
        <v>-44950</v>
      </c>
    </row>
    <row r="48" spans="1:11" x14ac:dyDescent="0.2">
      <c r="A48" s="28">
        <v>22</v>
      </c>
      <c r="B48" s="20"/>
      <c r="C48" s="21" t="s">
        <v>24</v>
      </c>
      <c r="D48" s="23"/>
      <c r="E48" s="23"/>
      <c r="F48" s="23"/>
      <c r="G48" s="30"/>
      <c r="H48" s="23"/>
      <c r="J48" s="16">
        <v>5517.25</v>
      </c>
      <c r="K48" s="16">
        <f t="shared" si="0"/>
        <v>-5517.25</v>
      </c>
    </row>
    <row r="49" spans="1:11" x14ac:dyDescent="0.2">
      <c r="A49" s="28">
        <v>23</v>
      </c>
      <c r="B49" s="20"/>
      <c r="C49" s="21" t="s">
        <v>25</v>
      </c>
      <c r="D49" s="23"/>
      <c r="E49" s="23"/>
      <c r="F49" s="23"/>
      <c r="G49" s="30"/>
      <c r="H49" s="23"/>
      <c r="J49" s="16">
        <v>10403.75</v>
      </c>
      <c r="K49" s="16">
        <f t="shared" si="0"/>
        <v>-10403.75</v>
      </c>
    </row>
    <row r="50" spans="1:11" x14ac:dyDescent="0.2">
      <c r="A50" s="28">
        <v>24</v>
      </c>
      <c r="B50" s="20"/>
      <c r="C50" s="21" t="s">
        <v>26</v>
      </c>
      <c r="D50" s="23"/>
      <c r="E50" s="23"/>
      <c r="F50" s="23"/>
      <c r="G50" s="30"/>
      <c r="H50" s="23"/>
      <c r="J50" s="16">
        <v>3211.75</v>
      </c>
      <c r="K50" s="16">
        <f t="shared" si="0"/>
        <v>-3211.75</v>
      </c>
    </row>
    <row r="51" spans="1:11" x14ac:dyDescent="0.2">
      <c r="A51" s="28">
        <v>25</v>
      </c>
      <c r="B51" s="20"/>
      <c r="C51" s="21" t="s">
        <v>27</v>
      </c>
      <c r="D51" s="23"/>
      <c r="E51" s="23"/>
      <c r="F51" s="23"/>
      <c r="G51" s="30"/>
      <c r="H51" s="23"/>
      <c r="J51" s="16">
        <v>4350</v>
      </c>
      <c r="K51" s="16">
        <f t="shared" si="0"/>
        <v>-4350</v>
      </c>
    </row>
    <row r="52" spans="1:11" x14ac:dyDescent="0.2">
      <c r="A52" s="28">
        <v>26</v>
      </c>
      <c r="B52" s="20"/>
      <c r="C52" s="21" t="s">
        <v>28</v>
      </c>
      <c r="D52" s="23"/>
      <c r="E52" s="23"/>
      <c r="F52" s="23"/>
      <c r="G52" s="30"/>
      <c r="H52" s="23"/>
      <c r="J52" s="16">
        <v>2972.5</v>
      </c>
      <c r="K52" s="16">
        <f t="shared" si="0"/>
        <v>-2972.5</v>
      </c>
    </row>
    <row r="53" spans="1:11" ht="25.5" x14ac:dyDescent="0.2">
      <c r="A53" s="28">
        <v>27</v>
      </c>
      <c r="B53" s="20"/>
      <c r="C53" s="21" t="s">
        <v>29</v>
      </c>
      <c r="D53" s="23"/>
      <c r="E53" s="23"/>
      <c r="F53" s="23"/>
      <c r="G53" s="30"/>
      <c r="H53" s="23"/>
      <c r="J53" s="16">
        <v>652.5</v>
      </c>
      <c r="K53" s="16">
        <f t="shared" si="0"/>
        <v>-652.5</v>
      </c>
    </row>
    <row r="54" spans="1:11" x14ac:dyDescent="0.2">
      <c r="A54" s="28">
        <v>28</v>
      </c>
      <c r="B54" s="20"/>
      <c r="C54" s="21" t="s">
        <v>30</v>
      </c>
      <c r="D54" s="23"/>
      <c r="E54" s="23"/>
      <c r="F54" s="23"/>
      <c r="G54" s="30"/>
      <c r="H54" s="23"/>
      <c r="J54" s="16">
        <v>2682.5</v>
      </c>
      <c r="K54" s="16">
        <f>H54-J54</f>
        <v>-2682.5</v>
      </c>
    </row>
    <row r="55" spans="1:11" x14ac:dyDescent="0.2">
      <c r="A55" s="28">
        <v>29</v>
      </c>
      <c r="B55" s="20"/>
      <c r="C55" s="21" t="s">
        <v>31</v>
      </c>
      <c r="D55" s="23"/>
      <c r="E55" s="23"/>
      <c r="F55" s="23"/>
      <c r="G55" s="30"/>
      <c r="H55" s="23"/>
      <c r="J55" s="16">
        <v>8700</v>
      </c>
      <c r="K55" s="16">
        <f t="shared" si="0"/>
        <v>-8700</v>
      </c>
    </row>
    <row r="56" spans="1:11" x14ac:dyDescent="0.2">
      <c r="A56" s="28">
        <v>30</v>
      </c>
      <c r="B56" s="20"/>
      <c r="C56" s="21" t="s">
        <v>32</v>
      </c>
      <c r="D56" s="23"/>
      <c r="E56" s="23"/>
      <c r="F56" s="23"/>
      <c r="G56" s="30"/>
      <c r="H56" s="23"/>
      <c r="I56" s="32">
        <f>SUM(H42:H56)</f>
        <v>0</v>
      </c>
      <c r="J56" s="16">
        <v>8366.5</v>
      </c>
      <c r="K56" s="16">
        <f t="shared" si="0"/>
        <v>-8366.5</v>
      </c>
    </row>
    <row r="57" spans="1:11" x14ac:dyDescent="0.2">
      <c r="A57" s="24"/>
      <c r="B57" s="25"/>
      <c r="C57" s="26" t="s">
        <v>35</v>
      </c>
      <c r="D57" s="27">
        <f>SUM(D25:D56)</f>
        <v>0</v>
      </c>
      <c r="E57" s="27">
        <f t="shared" ref="E57:H57" si="2">SUM(E25:E56)</f>
        <v>0</v>
      </c>
      <c r="F57" s="27">
        <f t="shared" si="2"/>
        <v>0</v>
      </c>
      <c r="G57" s="27">
        <f t="shared" si="2"/>
        <v>0</v>
      </c>
      <c r="H57" s="27">
        <f t="shared" si="2"/>
        <v>0</v>
      </c>
      <c r="J57" s="16">
        <v>430824.66600000003</v>
      </c>
      <c r="K57" s="16">
        <f t="shared" si="0"/>
        <v>-430824.66600000003</v>
      </c>
    </row>
    <row r="58" spans="1:11" hidden="1" x14ac:dyDescent="0.2">
      <c r="A58" s="42" t="s">
        <v>36</v>
      </c>
      <c r="B58" s="43"/>
      <c r="C58" s="43"/>
      <c r="D58" s="43"/>
      <c r="E58" s="43"/>
      <c r="F58" s="43"/>
      <c r="G58" s="43"/>
      <c r="H58" s="43"/>
      <c r="K58" s="16">
        <f t="shared" si="0"/>
        <v>0</v>
      </c>
    </row>
    <row r="59" spans="1:11" hidden="1" x14ac:dyDescent="0.2">
      <c r="A59" s="28">
        <v>14</v>
      </c>
      <c r="B59" s="20" t="s">
        <v>37</v>
      </c>
      <c r="C59" s="33"/>
      <c r="D59" s="23"/>
      <c r="E59" s="23"/>
      <c r="F59" s="23"/>
      <c r="G59" s="30"/>
      <c r="H59" s="23">
        <f>D59+E59+F59+G59</f>
        <v>0</v>
      </c>
      <c r="K59" s="16">
        <f t="shared" si="0"/>
        <v>0</v>
      </c>
    </row>
    <row r="60" spans="1:11" hidden="1" x14ac:dyDescent="0.2">
      <c r="A60" s="28">
        <v>15</v>
      </c>
      <c r="B60" s="20" t="s">
        <v>38</v>
      </c>
      <c r="C60" s="33"/>
      <c r="D60" s="23"/>
      <c r="E60" s="30"/>
      <c r="F60" s="30"/>
      <c r="G60" s="30"/>
      <c r="H60" s="23">
        <f>D60+E60+F60+G60</f>
        <v>0</v>
      </c>
      <c r="K60" s="16">
        <f t="shared" si="0"/>
        <v>0</v>
      </c>
    </row>
    <row r="61" spans="1:11" hidden="1" x14ac:dyDescent="0.2">
      <c r="A61" s="28">
        <v>16</v>
      </c>
      <c r="B61" s="20" t="s">
        <v>39</v>
      </c>
      <c r="C61" s="33"/>
      <c r="D61" s="23"/>
      <c r="E61" s="23"/>
      <c r="F61" s="23"/>
      <c r="G61" s="30"/>
      <c r="H61" s="23">
        <f>D61+E61+F61+G61</f>
        <v>0</v>
      </c>
      <c r="K61" s="16">
        <f t="shared" si="0"/>
        <v>0</v>
      </c>
    </row>
    <row r="62" spans="1:11" hidden="1" x14ac:dyDescent="0.2">
      <c r="A62" s="28">
        <v>17</v>
      </c>
      <c r="B62" s="20" t="s">
        <v>40</v>
      </c>
      <c r="C62" s="33"/>
      <c r="D62" s="23"/>
      <c r="E62" s="23"/>
      <c r="F62" s="23"/>
      <c r="G62" s="30"/>
      <c r="H62" s="23">
        <f>D62+E62+F62+G62</f>
        <v>0</v>
      </c>
      <c r="K62" s="16">
        <f t="shared" si="0"/>
        <v>0</v>
      </c>
    </row>
    <row r="63" spans="1:11" hidden="1" x14ac:dyDescent="0.2">
      <c r="A63" s="28">
        <v>18</v>
      </c>
      <c r="B63" s="20" t="s">
        <v>41</v>
      </c>
      <c r="C63" s="33"/>
      <c r="D63" s="23"/>
      <c r="E63" s="23"/>
      <c r="F63" s="23"/>
      <c r="G63" s="30"/>
      <c r="H63" s="23">
        <f>D63+E63+F63+G63</f>
        <v>0</v>
      </c>
      <c r="K63" s="16">
        <f t="shared" si="0"/>
        <v>0</v>
      </c>
    </row>
    <row r="64" spans="1:11" hidden="1" x14ac:dyDescent="0.2">
      <c r="A64" s="24"/>
      <c r="B64" s="25"/>
      <c r="C64" s="26" t="s">
        <v>42</v>
      </c>
      <c r="D64" s="27">
        <f>SUM(D59:D63)</f>
        <v>0</v>
      </c>
      <c r="E64" s="27">
        <f>SUM(E59:E63)</f>
        <v>0</v>
      </c>
      <c r="F64" s="27">
        <f>SUM(F59:F63)</f>
        <v>0</v>
      </c>
      <c r="G64" s="27">
        <f>SUM(G59:G63)</f>
        <v>0</v>
      </c>
      <c r="H64" s="27">
        <f>SUM(H59:H63)</f>
        <v>0</v>
      </c>
      <c r="K64" s="16">
        <f t="shared" si="0"/>
        <v>0</v>
      </c>
    </row>
    <row r="65" spans="1:11" x14ac:dyDescent="0.2">
      <c r="A65" s="42" t="s">
        <v>43</v>
      </c>
      <c r="B65" s="43"/>
      <c r="C65" s="43"/>
      <c r="D65" s="43"/>
      <c r="E65" s="43"/>
      <c r="F65" s="43"/>
      <c r="G65" s="43"/>
      <c r="H65" s="43"/>
      <c r="K65" s="16">
        <f t="shared" si="0"/>
        <v>0</v>
      </c>
    </row>
    <row r="66" spans="1:11" x14ac:dyDescent="0.2">
      <c r="A66" s="28">
        <v>31</v>
      </c>
      <c r="B66" s="20"/>
      <c r="C66" s="21" t="s">
        <v>44</v>
      </c>
      <c r="D66" s="23"/>
      <c r="E66" s="23"/>
      <c r="F66" s="30"/>
      <c r="G66" s="30"/>
      <c r="H66" s="23"/>
      <c r="J66" s="16">
        <v>5075</v>
      </c>
      <c r="K66" s="16">
        <f t="shared" si="0"/>
        <v>-5075</v>
      </c>
    </row>
    <row r="67" spans="1:11" x14ac:dyDescent="0.2">
      <c r="A67" s="28">
        <v>32</v>
      </c>
      <c r="B67" s="20"/>
      <c r="C67" s="21" t="s">
        <v>45</v>
      </c>
      <c r="D67" s="23"/>
      <c r="E67" s="23"/>
      <c r="F67" s="23"/>
      <c r="G67" s="23"/>
      <c r="H67" s="23"/>
      <c r="J67" s="16">
        <v>5075</v>
      </c>
      <c r="K67" s="16">
        <f t="shared" si="0"/>
        <v>-5075</v>
      </c>
    </row>
    <row r="68" spans="1:11" x14ac:dyDescent="0.2">
      <c r="A68" s="24"/>
      <c r="B68" s="25"/>
      <c r="C68" s="26" t="s">
        <v>46</v>
      </c>
      <c r="D68" s="27">
        <f>SUM(D66:D67)</f>
        <v>0</v>
      </c>
      <c r="E68" s="27">
        <f t="shared" ref="E68:H68" si="3">SUM(E66:E67)</f>
        <v>0</v>
      </c>
      <c r="F68" s="27">
        <f t="shared" si="3"/>
        <v>0</v>
      </c>
      <c r="G68" s="27">
        <f t="shared" si="3"/>
        <v>0</v>
      </c>
      <c r="H68" s="27">
        <f t="shared" si="3"/>
        <v>0</v>
      </c>
      <c r="K68" s="16">
        <f t="shared" si="0"/>
        <v>0</v>
      </c>
    </row>
    <row r="69" spans="1:11" hidden="1" x14ac:dyDescent="0.2">
      <c r="A69" s="42" t="s">
        <v>47</v>
      </c>
      <c r="B69" s="43"/>
      <c r="C69" s="43"/>
      <c r="D69" s="43"/>
      <c r="E69" s="43"/>
      <c r="F69" s="43"/>
      <c r="G69" s="43"/>
      <c r="H69" s="43"/>
      <c r="K69" s="16">
        <f t="shared" si="0"/>
        <v>0</v>
      </c>
    </row>
    <row r="70" spans="1:11" hidden="1" x14ac:dyDescent="0.2">
      <c r="A70" s="28"/>
      <c r="B70" s="20" t="s">
        <v>48</v>
      </c>
      <c r="C70" s="21"/>
      <c r="D70" s="23"/>
      <c r="E70" s="30"/>
      <c r="F70" s="30"/>
      <c r="G70" s="30"/>
      <c r="H70" s="23">
        <f>D70+E70+F70+G70</f>
        <v>0</v>
      </c>
      <c r="K70" s="16">
        <f t="shared" si="0"/>
        <v>0</v>
      </c>
    </row>
    <row r="71" spans="1:11" hidden="1" x14ac:dyDescent="0.2">
      <c r="A71" s="24"/>
      <c r="B71" s="25"/>
      <c r="C71" s="26" t="s">
        <v>49</v>
      </c>
      <c r="D71" s="27">
        <f>SUM(D70)</f>
        <v>0</v>
      </c>
      <c r="E71" s="27">
        <f>SUM(E70)</f>
        <v>0</v>
      </c>
      <c r="F71" s="27">
        <f>SUM(F70)</f>
        <v>0</v>
      </c>
      <c r="G71" s="27">
        <f>SUM(G70)</f>
        <v>0</v>
      </c>
      <c r="H71" s="27">
        <f>SUM(H70)</f>
        <v>0</v>
      </c>
      <c r="K71" s="16">
        <f t="shared" si="0"/>
        <v>0</v>
      </c>
    </row>
    <row r="72" spans="1:11" x14ac:dyDescent="0.2">
      <c r="A72" s="42" t="s">
        <v>50</v>
      </c>
      <c r="B72" s="43"/>
      <c r="C72" s="43"/>
      <c r="D72" s="43"/>
      <c r="E72" s="43"/>
      <c r="F72" s="43"/>
      <c r="G72" s="43"/>
      <c r="H72" s="43"/>
      <c r="K72" s="16">
        <f t="shared" si="0"/>
        <v>0</v>
      </c>
    </row>
    <row r="73" spans="1:11" x14ac:dyDescent="0.2">
      <c r="A73" s="19"/>
      <c r="B73" s="21"/>
      <c r="C73" s="29" t="s">
        <v>17</v>
      </c>
      <c r="D73" s="21"/>
      <c r="E73" s="21"/>
      <c r="F73" s="21"/>
      <c r="G73" s="21"/>
      <c r="H73" s="21"/>
      <c r="K73" s="16">
        <f t="shared" si="0"/>
        <v>0</v>
      </c>
    </row>
    <row r="74" spans="1:11" x14ac:dyDescent="0.2">
      <c r="A74" s="28">
        <v>33</v>
      </c>
      <c r="B74" s="20"/>
      <c r="C74" s="21" t="s">
        <v>51</v>
      </c>
      <c r="D74" s="23"/>
      <c r="E74" s="23"/>
      <c r="F74" s="23"/>
      <c r="G74" s="30"/>
      <c r="H74" s="23"/>
      <c r="J74" s="16">
        <v>3987.5</v>
      </c>
      <c r="K74" s="16">
        <f>H74-J74</f>
        <v>-3987.5</v>
      </c>
    </row>
    <row r="75" spans="1:11" x14ac:dyDescent="0.2">
      <c r="A75" s="28">
        <v>34</v>
      </c>
      <c r="B75" s="20"/>
      <c r="C75" s="21" t="s">
        <v>52</v>
      </c>
      <c r="D75" s="23"/>
      <c r="E75" s="23"/>
      <c r="F75" s="23"/>
      <c r="G75" s="30"/>
      <c r="H75" s="23"/>
      <c r="J75" s="16">
        <v>3335</v>
      </c>
      <c r="K75" s="16">
        <f t="shared" ref="K75:K81" si="4">H75-J75</f>
        <v>-3335</v>
      </c>
    </row>
    <row r="76" spans="1:11" x14ac:dyDescent="0.2">
      <c r="A76" s="28">
        <v>35</v>
      </c>
      <c r="B76" s="20"/>
      <c r="C76" s="21" t="s">
        <v>53</v>
      </c>
      <c r="D76" s="23"/>
      <c r="E76" s="23"/>
      <c r="F76" s="23"/>
      <c r="G76" s="30"/>
      <c r="H76" s="23"/>
      <c r="J76" s="16">
        <v>2102.5</v>
      </c>
      <c r="K76" s="16">
        <f t="shared" si="4"/>
        <v>-2102.5</v>
      </c>
    </row>
    <row r="77" spans="1:11" x14ac:dyDescent="0.2">
      <c r="A77" s="28"/>
      <c r="B77" s="20"/>
      <c r="C77" s="29" t="s">
        <v>33</v>
      </c>
      <c r="D77" s="23"/>
      <c r="E77" s="23"/>
      <c r="F77" s="23"/>
      <c r="G77" s="30"/>
      <c r="H77" s="23"/>
      <c r="I77" s="32">
        <f>SUM(H74:H76)</f>
        <v>0</v>
      </c>
      <c r="J77" s="16">
        <v>0</v>
      </c>
      <c r="K77" s="16">
        <f t="shared" si="4"/>
        <v>0</v>
      </c>
    </row>
    <row r="78" spans="1:11" x14ac:dyDescent="0.2">
      <c r="A78" s="28">
        <v>36</v>
      </c>
      <c r="B78" s="20"/>
      <c r="C78" s="21" t="s">
        <v>51</v>
      </c>
      <c r="D78" s="23"/>
      <c r="E78" s="23"/>
      <c r="F78" s="23"/>
      <c r="G78" s="30"/>
      <c r="H78" s="23"/>
      <c r="J78" s="16">
        <v>3987.5</v>
      </c>
      <c r="K78" s="16">
        <f t="shared" si="4"/>
        <v>-3987.5</v>
      </c>
    </row>
    <row r="79" spans="1:11" x14ac:dyDescent="0.2">
      <c r="A79" s="28">
        <v>37</v>
      </c>
      <c r="B79" s="20"/>
      <c r="C79" s="21" t="s">
        <v>52</v>
      </c>
      <c r="D79" s="23"/>
      <c r="E79" s="23"/>
      <c r="F79" s="23"/>
      <c r="G79" s="30"/>
      <c r="H79" s="23"/>
      <c r="J79" s="16">
        <v>3335</v>
      </c>
      <c r="K79" s="16">
        <f t="shared" si="4"/>
        <v>-3335</v>
      </c>
    </row>
    <row r="80" spans="1:11" x14ac:dyDescent="0.2">
      <c r="A80" s="28">
        <v>38</v>
      </c>
      <c r="B80" s="20"/>
      <c r="C80" s="21" t="s">
        <v>53</v>
      </c>
      <c r="D80" s="23"/>
      <c r="E80" s="23"/>
      <c r="F80" s="23"/>
      <c r="G80" s="30"/>
      <c r="H80" s="23"/>
      <c r="J80" s="16">
        <v>2102.5</v>
      </c>
      <c r="K80" s="16">
        <f t="shared" si="4"/>
        <v>-2102.5</v>
      </c>
    </row>
    <row r="81" spans="1:11" x14ac:dyDescent="0.2">
      <c r="A81" s="24"/>
      <c r="B81" s="25"/>
      <c r="C81" s="26" t="s">
        <v>54</v>
      </c>
      <c r="D81" s="27">
        <f>SUM(D74:D80)</f>
        <v>0</v>
      </c>
      <c r="E81" s="27">
        <f t="shared" ref="E81:H81" si="5">SUM(E74:E80)</f>
        <v>0</v>
      </c>
      <c r="F81" s="27">
        <f t="shared" si="5"/>
        <v>0</v>
      </c>
      <c r="G81" s="27">
        <f t="shared" si="5"/>
        <v>0</v>
      </c>
      <c r="H81" s="27">
        <f t="shared" si="5"/>
        <v>0</v>
      </c>
      <c r="I81" s="32">
        <f>SUM(H78:H80)</f>
        <v>0</v>
      </c>
      <c r="J81" s="32">
        <v>18850</v>
      </c>
      <c r="K81" s="16">
        <f t="shared" si="4"/>
        <v>-18850</v>
      </c>
    </row>
    <row r="82" spans="1:11" hidden="1" x14ac:dyDescent="0.2">
      <c r="A82" s="42" t="s">
        <v>55</v>
      </c>
      <c r="B82" s="43"/>
      <c r="C82" s="43"/>
      <c r="D82" s="43"/>
      <c r="E82" s="43"/>
      <c r="F82" s="43"/>
      <c r="G82" s="43"/>
      <c r="H82" s="43"/>
      <c r="J82" s="32">
        <v>0</v>
      </c>
      <c r="K82" s="16">
        <f t="shared" ref="K82:K127" si="6">H82-J82</f>
        <v>0</v>
      </c>
    </row>
    <row r="83" spans="1:11" hidden="1" x14ac:dyDescent="0.2">
      <c r="A83" s="28"/>
      <c r="B83" s="20" t="s">
        <v>56</v>
      </c>
      <c r="C83" s="21"/>
      <c r="D83" s="23"/>
      <c r="E83" s="30"/>
      <c r="F83" s="30"/>
      <c r="G83" s="30"/>
      <c r="H83" s="23">
        <f>D83+E83+F83+G83</f>
        <v>0</v>
      </c>
      <c r="J83" s="32">
        <v>0</v>
      </c>
      <c r="K83" s="16">
        <f t="shared" si="6"/>
        <v>0</v>
      </c>
    </row>
    <row r="84" spans="1:11" hidden="1" x14ac:dyDescent="0.2">
      <c r="A84" s="28"/>
      <c r="B84" s="20"/>
      <c r="C84" s="21"/>
      <c r="D84" s="23"/>
      <c r="E84" s="23"/>
      <c r="F84" s="23"/>
      <c r="G84" s="30"/>
      <c r="H84" s="23">
        <f>D84+E84+F84+G84</f>
        <v>0</v>
      </c>
      <c r="J84" s="32">
        <v>0</v>
      </c>
      <c r="K84" s="16">
        <f t="shared" si="6"/>
        <v>0</v>
      </c>
    </row>
    <row r="85" spans="1:11" hidden="1" x14ac:dyDescent="0.2">
      <c r="A85" s="28"/>
      <c r="B85" s="20"/>
      <c r="C85" s="21"/>
      <c r="D85" s="23"/>
      <c r="E85" s="30"/>
      <c r="F85" s="30"/>
      <c r="G85" s="30"/>
      <c r="H85" s="23">
        <f>D85+E85+F85+G85</f>
        <v>0</v>
      </c>
      <c r="J85" s="32">
        <v>0</v>
      </c>
      <c r="K85" s="16">
        <f t="shared" si="6"/>
        <v>0</v>
      </c>
    </row>
    <row r="86" spans="1:11" hidden="1" x14ac:dyDescent="0.2">
      <c r="A86" s="24"/>
      <c r="B86" s="25"/>
      <c r="C86" s="26" t="s">
        <v>57</v>
      </c>
      <c r="D86" s="27">
        <f>SUM(D83:D85)</f>
        <v>0</v>
      </c>
      <c r="E86" s="27">
        <f>SUM(E83:E85)</f>
        <v>0</v>
      </c>
      <c r="F86" s="27">
        <f>SUM(F83:F85)</f>
        <v>0</v>
      </c>
      <c r="G86" s="27">
        <f>SUM(G83:G85)</f>
        <v>0</v>
      </c>
      <c r="H86" s="27">
        <f>SUM(H83:H85)</f>
        <v>0</v>
      </c>
      <c r="J86" s="32">
        <v>0</v>
      </c>
      <c r="K86" s="16">
        <f t="shared" si="6"/>
        <v>0</v>
      </c>
    </row>
    <row r="87" spans="1:11" hidden="1" x14ac:dyDescent="0.2">
      <c r="A87" s="24"/>
      <c r="B87" s="25"/>
      <c r="C87" s="26" t="s">
        <v>58</v>
      </c>
      <c r="D87" s="27">
        <f>D23+D57+D64+D68+D71+D81+D86</f>
        <v>0</v>
      </c>
      <c r="E87" s="27">
        <f>E23+E57+E64+E68+E71+E81+E86</f>
        <v>0</v>
      </c>
      <c r="F87" s="27">
        <f>F23+F57+F64+F68+F71+F81+F86</f>
        <v>0</v>
      </c>
      <c r="G87" s="27">
        <f>G23+G57+G64+G68+G71+G81+G86</f>
        <v>0</v>
      </c>
      <c r="H87" s="27">
        <f>H23+H57+H64+H68+H71+H81+H86</f>
        <v>0</v>
      </c>
      <c r="J87" s="32">
        <v>459824.66600000003</v>
      </c>
      <c r="K87" s="16">
        <f t="shared" si="6"/>
        <v>-459824.66600000003</v>
      </c>
    </row>
    <row r="88" spans="1:11" ht="12.75" hidden="1" customHeight="1" x14ac:dyDescent="0.2">
      <c r="A88" s="45" t="s">
        <v>59</v>
      </c>
      <c r="B88" s="46"/>
      <c r="C88" s="46"/>
      <c r="D88" s="46"/>
      <c r="E88" s="46"/>
      <c r="F88" s="46"/>
      <c r="G88" s="46"/>
      <c r="H88" s="47"/>
      <c r="J88" s="32">
        <v>0</v>
      </c>
      <c r="K88" s="16">
        <f t="shared" si="6"/>
        <v>0</v>
      </c>
    </row>
    <row r="89" spans="1:11" ht="26.25" hidden="1" customHeight="1" x14ac:dyDescent="0.2">
      <c r="A89" s="28">
        <v>18</v>
      </c>
      <c r="B89" s="20" t="s">
        <v>60</v>
      </c>
      <c r="C89" s="21" t="s">
        <v>61</v>
      </c>
      <c r="D89" s="23"/>
      <c r="E89" s="23">
        <f>E87*3.5/100</f>
        <v>0</v>
      </c>
      <c r="F89" s="30"/>
      <c r="G89" s="30"/>
      <c r="H89" s="23">
        <f>D89+E89+F89+G89</f>
        <v>0</v>
      </c>
      <c r="J89" s="32">
        <v>0</v>
      </c>
      <c r="K89" s="16">
        <f t="shared" si="6"/>
        <v>0</v>
      </c>
    </row>
    <row r="90" spans="1:11" hidden="1" x14ac:dyDescent="0.2">
      <c r="A90" s="24"/>
      <c r="B90" s="25"/>
      <c r="C90" s="26" t="s">
        <v>62</v>
      </c>
      <c r="D90" s="27">
        <f>SUM(D89)</f>
        <v>0</v>
      </c>
      <c r="E90" s="27">
        <f>SUM(E89)</f>
        <v>0</v>
      </c>
      <c r="F90" s="27">
        <f>SUM(F89)</f>
        <v>0</v>
      </c>
      <c r="G90" s="27">
        <f>SUM(G89)</f>
        <v>0</v>
      </c>
      <c r="H90" s="27">
        <f>SUM(H89)</f>
        <v>0</v>
      </c>
      <c r="J90" s="32">
        <v>0</v>
      </c>
      <c r="K90" s="16">
        <f t="shared" si="6"/>
        <v>0</v>
      </c>
    </row>
    <row r="91" spans="1:11" hidden="1" x14ac:dyDescent="0.2">
      <c r="A91" s="24"/>
      <c r="B91" s="25"/>
      <c r="C91" s="26" t="s">
        <v>63</v>
      </c>
      <c r="D91" s="27">
        <f>D87+D90</f>
        <v>0</v>
      </c>
      <c r="E91" s="27">
        <f>E87+E90</f>
        <v>0</v>
      </c>
      <c r="F91" s="27">
        <f>F87+F90</f>
        <v>0</v>
      </c>
      <c r="G91" s="27">
        <f>G87+G90</f>
        <v>0</v>
      </c>
      <c r="H91" s="27">
        <f>H87+H90</f>
        <v>0</v>
      </c>
      <c r="J91" s="32">
        <v>459824.66600000003</v>
      </c>
      <c r="K91" s="16">
        <f t="shared" si="6"/>
        <v>-459824.66600000003</v>
      </c>
    </row>
    <row r="92" spans="1:11" ht="12.75" hidden="1" customHeight="1" x14ac:dyDescent="0.2">
      <c r="A92" s="45" t="s">
        <v>64</v>
      </c>
      <c r="B92" s="46"/>
      <c r="C92" s="46"/>
      <c r="D92" s="46"/>
      <c r="E92" s="46"/>
      <c r="F92" s="46"/>
      <c r="G92" s="46"/>
      <c r="H92" s="47"/>
      <c r="J92" s="32">
        <v>0</v>
      </c>
      <c r="K92" s="16">
        <f t="shared" si="6"/>
        <v>0</v>
      </c>
    </row>
    <row r="93" spans="1:11" ht="46.5" hidden="1" customHeight="1" x14ac:dyDescent="0.2">
      <c r="A93" s="28">
        <v>19</v>
      </c>
      <c r="B93" s="20" t="s">
        <v>65</v>
      </c>
      <c r="C93" s="21" t="s">
        <v>66</v>
      </c>
      <c r="D93" s="23"/>
      <c r="E93" s="23">
        <f>E91*8.66/100</f>
        <v>0</v>
      </c>
      <c r="F93" s="30"/>
      <c r="G93" s="30"/>
      <c r="H93" s="23">
        <f>D93+E93+F93+G93</f>
        <v>0</v>
      </c>
      <c r="J93" s="32">
        <v>0</v>
      </c>
      <c r="K93" s="16">
        <f t="shared" si="6"/>
        <v>0</v>
      </c>
    </row>
    <row r="94" spans="1:11" ht="29.25" hidden="1" customHeight="1" x14ac:dyDescent="0.2">
      <c r="A94" s="28"/>
      <c r="B94" s="20" t="s">
        <v>67</v>
      </c>
      <c r="C94" s="21" t="s">
        <v>68</v>
      </c>
      <c r="D94" s="23"/>
      <c r="E94" s="23"/>
      <c r="F94" s="30"/>
      <c r="G94" s="30"/>
      <c r="H94" s="23">
        <f>D94+E94+F94+G94</f>
        <v>0</v>
      </c>
      <c r="J94" s="32">
        <v>0</v>
      </c>
      <c r="K94" s="16">
        <f t="shared" si="6"/>
        <v>0</v>
      </c>
    </row>
    <row r="95" spans="1:11" ht="38.25" hidden="1" x14ac:dyDescent="0.2">
      <c r="A95" s="28">
        <v>21</v>
      </c>
      <c r="B95" s="20" t="s">
        <v>69</v>
      </c>
      <c r="C95" s="21" t="s">
        <v>70</v>
      </c>
      <c r="D95" s="30"/>
      <c r="E95" s="30">
        <f>E91*1.5/100</f>
        <v>0</v>
      </c>
      <c r="F95" s="30">
        <f>F91*1.5/100</f>
        <v>0</v>
      </c>
      <c r="G95" s="30">
        <f>G91*1.5/100</f>
        <v>0</v>
      </c>
      <c r="H95" s="23">
        <f>D95+E95+F95+G95</f>
        <v>0</v>
      </c>
      <c r="J95" s="32">
        <v>1348.5</v>
      </c>
      <c r="K95" s="16">
        <f t="shared" si="6"/>
        <v>-1348.5</v>
      </c>
    </row>
    <row r="96" spans="1:11" hidden="1" x14ac:dyDescent="0.2">
      <c r="A96" s="28">
        <v>22</v>
      </c>
      <c r="B96" s="20" t="s">
        <v>71</v>
      </c>
      <c r="C96" s="21" t="s">
        <v>72</v>
      </c>
      <c r="D96" s="30"/>
      <c r="E96" s="30">
        <f>E91*0.35/100</f>
        <v>0</v>
      </c>
      <c r="F96" s="30">
        <f>F91*0.35/100</f>
        <v>0</v>
      </c>
      <c r="G96" s="30">
        <f>G91*0.35/100</f>
        <v>0</v>
      </c>
      <c r="H96" s="30">
        <f>SUM(D96:G96)</f>
        <v>0</v>
      </c>
      <c r="J96" s="32">
        <v>314.64999999999998</v>
      </c>
      <c r="K96" s="16">
        <f t="shared" si="6"/>
        <v>-314.64999999999998</v>
      </c>
    </row>
    <row r="97" spans="1:11" hidden="1" x14ac:dyDescent="0.2">
      <c r="A97" s="28"/>
      <c r="B97" s="20" t="s">
        <v>71</v>
      </c>
      <c r="C97" s="21" t="s">
        <v>73</v>
      </c>
      <c r="D97" s="34"/>
      <c r="E97" s="30"/>
      <c r="F97" s="30"/>
      <c r="G97" s="30"/>
      <c r="H97" s="30">
        <f>SUM(D97:G97)</f>
        <v>0</v>
      </c>
      <c r="J97" s="32">
        <v>0</v>
      </c>
      <c r="K97" s="16">
        <f t="shared" si="6"/>
        <v>0</v>
      </c>
    </row>
    <row r="98" spans="1:11" hidden="1" x14ac:dyDescent="0.2">
      <c r="A98" s="28"/>
      <c r="B98" s="20" t="s">
        <v>71</v>
      </c>
      <c r="C98" s="21" t="s">
        <v>74</v>
      </c>
      <c r="D98" s="34"/>
      <c r="E98" s="30"/>
      <c r="F98" s="30"/>
      <c r="G98" s="30"/>
      <c r="H98" s="30">
        <f>SUM(D98:G98)</f>
        <v>0</v>
      </c>
      <c r="J98" s="32">
        <v>0</v>
      </c>
      <c r="K98" s="16">
        <f t="shared" si="6"/>
        <v>0</v>
      </c>
    </row>
    <row r="99" spans="1:11" hidden="1" x14ac:dyDescent="0.2">
      <c r="A99" s="28"/>
      <c r="B99" s="20" t="s">
        <v>71</v>
      </c>
      <c r="C99" s="21" t="s">
        <v>75</v>
      </c>
      <c r="D99" s="34"/>
      <c r="E99" s="30"/>
      <c r="F99" s="30"/>
      <c r="G99" s="30"/>
      <c r="H99" s="30">
        <f>SUM(D99:G99)</f>
        <v>0</v>
      </c>
      <c r="J99" s="32">
        <v>0</v>
      </c>
      <c r="K99" s="16">
        <f t="shared" si="6"/>
        <v>0</v>
      </c>
    </row>
    <row r="100" spans="1:11" hidden="1" x14ac:dyDescent="0.2">
      <c r="A100" s="28">
        <v>23</v>
      </c>
      <c r="B100" s="20" t="s">
        <v>71</v>
      </c>
      <c r="C100" s="21" t="s">
        <v>76</v>
      </c>
      <c r="D100" s="34"/>
      <c r="E100" s="30"/>
      <c r="F100" s="30"/>
      <c r="G100" s="23"/>
      <c r="H100" s="30">
        <f>SUM(D100:G100)</f>
        <v>0</v>
      </c>
      <c r="J100" s="32">
        <v>0</v>
      </c>
      <c r="K100" s="16">
        <f t="shared" si="6"/>
        <v>0</v>
      </c>
    </row>
    <row r="101" spans="1:11" hidden="1" x14ac:dyDescent="0.2">
      <c r="A101" s="24"/>
      <c r="B101" s="25"/>
      <c r="C101" s="26" t="s">
        <v>77</v>
      </c>
      <c r="D101" s="27">
        <f>SUM(D93:D100)</f>
        <v>0</v>
      </c>
      <c r="E101" s="27">
        <f>SUM(E93:E100)</f>
        <v>0</v>
      </c>
      <c r="F101" s="27">
        <f>SUM(F93:F100)</f>
        <v>0</v>
      </c>
      <c r="G101" s="27">
        <f>SUM(G93:G100)</f>
        <v>0</v>
      </c>
      <c r="H101" s="27">
        <f>SUM(H93:H100)</f>
        <v>0</v>
      </c>
      <c r="J101" s="32">
        <v>1663.15</v>
      </c>
      <c r="K101" s="16">
        <f t="shared" si="6"/>
        <v>-1663.15</v>
      </c>
    </row>
    <row r="102" spans="1:11" x14ac:dyDescent="0.2">
      <c r="A102" s="24"/>
      <c r="B102" s="25"/>
      <c r="C102" s="26" t="s">
        <v>78</v>
      </c>
      <c r="D102" s="27">
        <f>D57+D68+D81</f>
        <v>0</v>
      </c>
      <c r="E102" s="27">
        <f t="shared" ref="E102:H102" si="7">E57+E68+E81</f>
        <v>0</v>
      </c>
      <c r="F102" s="27">
        <f t="shared" si="7"/>
        <v>0</v>
      </c>
      <c r="G102" s="27">
        <f t="shared" si="7"/>
        <v>0</v>
      </c>
      <c r="H102" s="27">
        <f t="shared" si="7"/>
        <v>0</v>
      </c>
      <c r="J102" s="32">
        <v>461487.81600000005</v>
      </c>
      <c r="K102" s="16">
        <f t="shared" si="6"/>
        <v>-461487.81600000005</v>
      </c>
    </row>
    <row r="103" spans="1:11" hidden="1" x14ac:dyDescent="0.2">
      <c r="A103" s="42" t="s">
        <v>79</v>
      </c>
      <c r="B103" s="43"/>
      <c r="C103" s="43"/>
      <c r="D103" s="43"/>
      <c r="E103" s="43"/>
      <c r="F103" s="43"/>
      <c r="G103" s="43"/>
      <c r="H103" s="43"/>
      <c r="J103" s="32">
        <v>0</v>
      </c>
      <c r="K103" s="16">
        <f t="shared" si="6"/>
        <v>0</v>
      </c>
    </row>
    <row r="104" spans="1:11" ht="33.75" hidden="1" x14ac:dyDescent="0.2">
      <c r="A104" s="28">
        <v>24</v>
      </c>
      <c r="B104" s="35" t="s">
        <v>80</v>
      </c>
      <c r="C104" s="21" t="s">
        <v>81</v>
      </c>
      <c r="D104" s="30"/>
      <c r="E104" s="30"/>
      <c r="F104" s="30"/>
      <c r="G104" s="23">
        <f>G102*1.47/100</f>
        <v>0</v>
      </c>
      <c r="H104" s="23">
        <f>D104+E104+F104+G104</f>
        <v>0</v>
      </c>
      <c r="J104" s="32">
        <v>0</v>
      </c>
      <c r="K104" s="16">
        <f t="shared" si="6"/>
        <v>0</v>
      </c>
    </row>
    <row r="105" spans="1:11" hidden="1" x14ac:dyDescent="0.2">
      <c r="A105" s="24"/>
      <c r="B105" s="25"/>
      <c r="C105" s="26" t="s">
        <v>82</v>
      </c>
      <c r="D105" s="36">
        <f>SUM(D104)</f>
        <v>0</v>
      </c>
      <c r="E105" s="36">
        <f>SUM(E104)</f>
        <v>0</v>
      </c>
      <c r="F105" s="36">
        <f>SUM(F104)</f>
        <v>0</v>
      </c>
      <c r="G105" s="36">
        <f>SUM(G104)</f>
        <v>0</v>
      </c>
      <c r="H105" s="36">
        <f>SUM(H104)</f>
        <v>0</v>
      </c>
      <c r="J105" s="32">
        <v>0</v>
      </c>
      <c r="K105" s="16">
        <f t="shared" si="6"/>
        <v>0</v>
      </c>
    </row>
    <row r="106" spans="1:11" hidden="1" x14ac:dyDescent="0.2">
      <c r="A106" s="24"/>
      <c r="B106" s="25"/>
      <c r="C106" s="26" t="s">
        <v>83</v>
      </c>
      <c r="D106" s="27">
        <f>D102+D105</f>
        <v>0</v>
      </c>
      <c r="E106" s="27">
        <f>E102+E105</f>
        <v>0</v>
      </c>
      <c r="F106" s="27">
        <f>F102+F105</f>
        <v>0</v>
      </c>
      <c r="G106" s="27">
        <f>G102+G105</f>
        <v>0</v>
      </c>
      <c r="H106" s="27">
        <f>H102+H105</f>
        <v>0</v>
      </c>
      <c r="J106" s="32">
        <v>461487.81600000005</v>
      </c>
      <c r="K106" s="16">
        <f t="shared" si="6"/>
        <v>-461487.81600000005</v>
      </c>
    </row>
    <row r="107" spans="1:11" hidden="1" x14ac:dyDescent="0.2">
      <c r="A107" s="42" t="s">
        <v>84</v>
      </c>
      <c r="B107" s="43"/>
      <c r="C107" s="43"/>
      <c r="D107" s="43"/>
      <c r="E107" s="43"/>
      <c r="F107" s="43"/>
      <c r="G107" s="43"/>
      <c r="H107" s="43"/>
      <c r="J107" s="32">
        <v>0</v>
      </c>
      <c r="K107" s="16">
        <f t="shared" si="6"/>
        <v>0</v>
      </c>
    </row>
    <row r="108" spans="1:11" hidden="1" x14ac:dyDescent="0.2">
      <c r="A108" s="28">
        <v>25</v>
      </c>
      <c r="B108" s="20"/>
      <c r="C108" s="21"/>
      <c r="D108" s="30"/>
      <c r="E108" s="30"/>
      <c r="F108" s="30"/>
      <c r="G108" s="23"/>
      <c r="H108" s="23">
        <f t="shared" ref="H108:H113" si="8">D108+E108+F108+G108</f>
        <v>0</v>
      </c>
      <c r="J108" s="32">
        <v>0</v>
      </c>
      <c r="K108" s="16">
        <f t="shared" si="6"/>
        <v>0</v>
      </c>
    </row>
    <row r="109" spans="1:11" hidden="1" x14ac:dyDescent="0.2">
      <c r="A109" s="28">
        <v>26</v>
      </c>
      <c r="B109" s="20"/>
      <c r="C109" s="21"/>
      <c r="D109" s="30"/>
      <c r="E109" s="30"/>
      <c r="F109" s="30"/>
      <c r="G109" s="23"/>
      <c r="H109" s="23">
        <f t="shared" si="8"/>
        <v>0</v>
      </c>
      <c r="J109" s="32">
        <v>0</v>
      </c>
      <c r="K109" s="16">
        <f t="shared" si="6"/>
        <v>0</v>
      </c>
    </row>
    <row r="110" spans="1:11" hidden="1" x14ac:dyDescent="0.2">
      <c r="A110" s="28">
        <v>27</v>
      </c>
      <c r="B110" s="20"/>
      <c r="C110" s="21"/>
      <c r="D110" s="30"/>
      <c r="E110" s="30"/>
      <c r="F110" s="30"/>
      <c r="G110" s="23"/>
      <c r="H110" s="23">
        <f t="shared" si="8"/>
        <v>0</v>
      </c>
      <c r="J110" s="32">
        <v>0</v>
      </c>
      <c r="K110" s="16">
        <f t="shared" si="6"/>
        <v>0</v>
      </c>
    </row>
    <row r="111" spans="1:11" ht="25.5" hidden="1" x14ac:dyDescent="0.2">
      <c r="A111" s="28">
        <v>28</v>
      </c>
      <c r="B111" s="20" t="s">
        <v>85</v>
      </c>
      <c r="C111" s="21" t="s">
        <v>86</v>
      </c>
      <c r="D111" s="30"/>
      <c r="E111" s="30"/>
      <c r="F111" s="30"/>
      <c r="G111" s="23"/>
      <c r="H111" s="23">
        <f t="shared" si="8"/>
        <v>0</v>
      </c>
      <c r="J111" s="32">
        <v>0</v>
      </c>
      <c r="K111" s="16">
        <f t="shared" si="6"/>
        <v>0</v>
      </c>
    </row>
    <row r="112" spans="1:11" hidden="1" x14ac:dyDescent="0.2">
      <c r="A112" s="24"/>
      <c r="B112" s="25"/>
      <c r="C112" s="26" t="s">
        <v>87</v>
      </c>
      <c r="D112" s="36">
        <f>SUM(D108:D111)</f>
        <v>0</v>
      </c>
      <c r="E112" s="36">
        <f>SUM(E108:E111)</f>
        <v>0</v>
      </c>
      <c r="F112" s="36">
        <f>SUM(F108:F111)</f>
        <v>0</v>
      </c>
      <c r="G112" s="36">
        <f>SUM(G108:G111)</f>
        <v>0</v>
      </c>
      <c r="H112" s="27">
        <f t="shared" si="8"/>
        <v>0</v>
      </c>
      <c r="J112" s="32">
        <v>0</v>
      </c>
      <c r="K112" s="16">
        <f t="shared" si="6"/>
        <v>0</v>
      </c>
    </row>
    <row r="113" spans="1:11" hidden="1" x14ac:dyDescent="0.2">
      <c r="A113" s="24"/>
      <c r="B113" s="25"/>
      <c r="C113" s="26" t="s">
        <v>88</v>
      </c>
      <c r="D113" s="27">
        <f>D106+D112</f>
        <v>0</v>
      </c>
      <c r="E113" s="27">
        <f>E106+E112</f>
        <v>0</v>
      </c>
      <c r="F113" s="27">
        <f>F106+F112</f>
        <v>0</v>
      </c>
      <c r="G113" s="27">
        <f>G106+G112</f>
        <v>0</v>
      </c>
      <c r="H113" s="27">
        <f t="shared" si="8"/>
        <v>0</v>
      </c>
      <c r="J113" s="32">
        <v>461487.81599999999</v>
      </c>
      <c r="K113" s="16">
        <f t="shared" si="6"/>
        <v>-461487.81599999999</v>
      </c>
    </row>
    <row r="114" spans="1:11" hidden="1" x14ac:dyDescent="0.2">
      <c r="A114" s="42" t="s">
        <v>89</v>
      </c>
      <c r="B114" s="43"/>
      <c r="C114" s="43"/>
      <c r="D114" s="43"/>
      <c r="E114" s="43"/>
      <c r="F114" s="43"/>
      <c r="G114" s="43"/>
      <c r="H114" s="43"/>
      <c r="J114" s="32">
        <v>0</v>
      </c>
      <c r="K114" s="16">
        <f t="shared" si="6"/>
        <v>0</v>
      </c>
    </row>
    <row r="115" spans="1:11" ht="25.5" hidden="1" x14ac:dyDescent="0.2">
      <c r="A115" s="28">
        <v>29</v>
      </c>
      <c r="B115" s="20" t="s">
        <v>90</v>
      </c>
      <c r="C115" s="21" t="s">
        <v>91</v>
      </c>
      <c r="D115" s="23"/>
      <c r="E115" s="23">
        <f>E113*3/100</f>
        <v>0</v>
      </c>
      <c r="F115" s="23">
        <f>F113*3/100</f>
        <v>0</v>
      </c>
      <c r="G115" s="23">
        <f>G113*3/100</f>
        <v>0</v>
      </c>
      <c r="H115" s="23">
        <f>D115+E115+F115+G115</f>
        <v>0</v>
      </c>
      <c r="J115" s="32">
        <v>2746.8944999999994</v>
      </c>
      <c r="K115" s="16">
        <f t="shared" si="6"/>
        <v>-2746.8944999999994</v>
      </c>
    </row>
    <row r="116" spans="1:11" hidden="1" x14ac:dyDescent="0.2">
      <c r="A116" s="24"/>
      <c r="B116" s="25"/>
      <c r="C116" s="26" t="s">
        <v>92</v>
      </c>
      <c r="D116" s="27">
        <f>D115</f>
        <v>0</v>
      </c>
      <c r="E116" s="27">
        <f>E115</f>
        <v>0</v>
      </c>
      <c r="F116" s="27">
        <f>F115</f>
        <v>0</v>
      </c>
      <c r="G116" s="27">
        <f>G115</f>
        <v>0</v>
      </c>
      <c r="H116" s="27">
        <f>H115</f>
        <v>0</v>
      </c>
      <c r="J116" s="32">
        <v>2746.8944999999994</v>
      </c>
      <c r="K116" s="16">
        <f t="shared" si="6"/>
        <v>-2746.8944999999994</v>
      </c>
    </row>
    <row r="117" spans="1:11" hidden="1" x14ac:dyDescent="0.2">
      <c r="A117" s="24"/>
      <c r="B117" s="25"/>
      <c r="C117" s="26" t="s">
        <v>93</v>
      </c>
      <c r="D117" s="37">
        <f>D116+D113</f>
        <v>0</v>
      </c>
      <c r="E117" s="37">
        <f>E116+E113</f>
        <v>0</v>
      </c>
      <c r="F117" s="37">
        <f>F116+F113</f>
        <v>0</v>
      </c>
      <c r="G117" s="37">
        <f>G116+G113</f>
        <v>0</v>
      </c>
      <c r="H117" s="37">
        <f>H116+H113</f>
        <v>0</v>
      </c>
      <c r="J117" s="32">
        <v>464234.71049999999</v>
      </c>
      <c r="K117" s="16">
        <f t="shared" si="6"/>
        <v>-464234.71049999999</v>
      </c>
    </row>
    <row r="118" spans="1:11" hidden="1" x14ac:dyDescent="0.2">
      <c r="A118" s="42" t="s">
        <v>94</v>
      </c>
      <c r="B118" s="43"/>
      <c r="C118" s="43"/>
      <c r="D118" s="43"/>
      <c r="E118" s="43"/>
      <c r="F118" s="43"/>
      <c r="G118" s="43"/>
      <c r="H118" s="43"/>
      <c r="J118" s="32">
        <v>0</v>
      </c>
      <c r="K118" s="16">
        <f t="shared" si="6"/>
        <v>0</v>
      </c>
    </row>
    <row r="119" spans="1:11" hidden="1" x14ac:dyDescent="0.2">
      <c r="A119" s="28">
        <v>30</v>
      </c>
      <c r="B119" s="38"/>
      <c r="C119" s="21" t="s">
        <v>95</v>
      </c>
      <c r="D119" s="23"/>
      <c r="E119" s="39"/>
      <c r="F119" s="39"/>
      <c r="G119" s="39"/>
      <c r="H119" s="23">
        <f>SUM(D119:G119)</f>
        <v>0</v>
      </c>
      <c r="J119" s="32">
        <v>0</v>
      </c>
      <c r="K119" s="16">
        <f t="shared" si="6"/>
        <v>0</v>
      </c>
    </row>
    <row r="120" spans="1:11" hidden="1" x14ac:dyDescent="0.2">
      <c r="A120" s="28">
        <v>31</v>
      </c>
      <c r="B120" s="38"/>
      <c r="C120" s="21" t="s">
        <v>96</v>
      </c>
      <c r="D120" s="30"/>
      <c r="E120" s="23"/>
      <c r="F120" s="30"/>
      <c r="G120" s="30"/>
      <c r="H120" s="23">
        <f>SUM(D120:G120)</f>
        <v>0</v>
      </c>
      <c r="J120" s="32">
        <v>0</v>
      </c>
      <c r="K120" s="16">
        <f t="shared" si="6"/>
        <v>0</v>
      </c>
    </row>
    <row r="121" spans="1:11" hidden="1" x14ac:dyDescent="0.2">
      <c r="A121" s="28">
        <v>32</v>
      </c>
      <c r="B121" s="38"/>
      <c r="C121" s="21" t="s">
        <v>97</v>
      </c>
      <c r="D121" s="30"/>
      <c r="E121" s="30"/>
      <c r="F121" s="23"/>
      <c r="G121" s="30"/>
      <c r="H121" s="23">
        <f>SUM(D121:G121)</f>
        <v>0</v>
      </c>
      <c r="J121" s="32">
        <v>0</v>
      </c>
      <c r="K121" s="16">
        <f t="shared" si="6"/>
        <v>0</v>
      </c>
    </row>
    <row r="122" spans="1:11" hidden="1" x14ac:dyDescent="0.2">
      <c r="A122" s="28">
        <v>33</v>
      </c>
      <c r="B122" s="38"/>
      <c r="C122" s="21" t="s">
        <v>98</v>
      </c>
      <c r="D122" s="30"/>
      <c r="E122" s="30"/>
      <c r="F122" s="30"/>
      <c r="G122" s="23">
        <f>G117*6.13</f>
        <v>0</v>
      </c>
      <c r="H122" s="23">
        <f>SUM(D122:G122)</f>
        <v>0</v>
      </c>
      <c r="J122" s="32">
        <v>0</v>
      </c>
      <c r="K122" s="16">
        <f t="shared" si="6"/>
        <v>0</v>
      </c>
    </row>
    <row r="123" spans="1:11" hidden="1" x14ac:dyDescent="0.2">
      <c r="A123" s="24"/>
      <c r="B123" s="25"/>
      <c r="C123" s="26" t="s">
        <v>99</v>
      </c>
      <c r="D123" s="27">
        <f>SUM(D119:D122)</f>
        <v>0</v>
      </c>
      <c r="E123" s="27">
        <f>SUM(E119:E122)</f>
        <v>0</v>
      </c>
      <c r="F123" s="27">
        <f>SUM(F119:F122)</f>
        <v>0</v>
      </c>
      <c r="G123" s="27">
        <f>SUM(G119:G122)</f>
        <v>0</v>
      </c>
      <c r="H123" s="27">
        <f>SUM(H119:H122)</f>
        <v>0</v>
      </c>
      <c r="J123" s="32">
        <v>0</v>
      </c>
      <c r="K123" s="16">
        <f t="shared" si="6"/>
        <v>0</v>
      </c>
    </row>
    <row r="124" spans="1:11" x14ac:dyDescent="0.2">
      <c r="A124" s="42" t="s">
        <v>100</v>
      </c>
      <c r="B124" s="43"/>
      <c r="C124" s="43"/>
      <c r="D124" s="43"/>
      <c r="E124" s="43"/>
      <c r="F124" s="43"/>
      <c r="G124" s="43"/>
      <c r="H124" s="43"/>
      <c r="J124" s="32">
        <v>0</v>
      </c>
      <c r="K124" s="16">
        <f t="shared" si="6"/>
        <v>0</v>
      </c>
    </row>
    <row r="125" spans="1:11" x14ac:dyDescent="0.2">
      <c r="A125" s="28">
        <v>39</v>
      </c>
      <c r="B125" s="20"/>
      <c r="C125" s="21" t="s">
        <v>101</v>
      </c>
      <c r="D125" s="23">
        <f>D102*0.2</f>
        <v>0</v>
      </c>
      <c r="E125" s="23">
        <f>E102*0.2</f>
        <v>0</v>
      </c>
      <c r="F125" s="23">
        <f t="shared" ref="F125:H125" si="9">F102*0.2</f>
        <v>0</v>
      </c>
      <c r="G125" s="23">
        <f t="shared" si="9"/>
        <v>0</v>
      </c>
      <c r="H125" s="23">
        <f t="shared" si="9"/>
        <v>0</v>
      </c>
      <c r="J125" s="32">
        <v>92846.9421</v>
      </c>
      <c r="K125" s="16">
        <f t="shared" si="6"/>
        <v>-92846.9421</v>
      </c>
    </row>
    <row r="126" spans="1:11" x14ac:dyDescent="0.2">
      <c r="A126" s="24"/>
      <c r="B126" s="25"/>
      <c r="C126" s="26" t="s">
        <v>102</v>
      </c>
      <c r="D126" s="27">
        <f>D125</f>
        <v>0</v>
      </c>
      <c r="E126" s="27">
        <f t="shared" ref="E126:H126" si="10">E125</f>
        <v>0</v>
      </c>
      <c r="F126" s="27">
        <f t="shared" si="10"/>
        <v>0</v>
      </c>
      <c r="G126" s="27">
        <f t="shared" si="10"/>
        <v>0</v>
      </c>
      <c r="H126" s="27">
        <f t="shared" si="10"/>
        <v>0</v>
      </c>
      <c r="J126" s="32">
        <v>92846.9421</v>
      </c>
      <c r="K126" s="16">
        <f t="shared" si="6"/>
        <v>-92846.9421</v>
      </c>
    </row>
    <row r="127" spans="1:11" x14ac:dyDescent="0.2">
      <c r="A127" s="24"/>
      <c r="B127" s="25"/>
      <c r="C127" s="26" t="s">
        <v>103</v>
      </c>
      <c r="D127" s="27">
        <f>D126+D102</f>
        <v>0</v>
      </c>
      <c r="E127" s="27">
        <f t="shared" ref="E127:H127" si="11">E126+E102</f>
        <v>0</v>
      </c>
      <c r="F127" s="27">
        <f t="shared" si="11"/>
        <v>0</v>
      </c>
      <c r="G127" s="27">
        <f t="shared" si="11"/>
        <v>0</v>
      </c>
      <c r="H127" s="27">
        <f t="shared" si="11"/>
        <v>0</v>
      </c>
      <c r="J127" s="32">
        <v>554334.75810000009</v>
      </c>
      <c r="K127" s="16">
        <f t="shared" si="6"/>
        <v>-554334.75810000009</v>
      </c>
    </row>
    <row r="130" spans="1:8" x14ac:dyDescent="0.2">
      <c r="A130" s="44" t="s">
        <v>104</v>
      </c>
      <c r="B130" s="41"/>
      <c r="C130" s="41"/>
      <c r="D130" s="41"/>
      <c r="E130" s="41"/>
      <c r="F130" s="41"/>
      <c r="G130" s="41"/>
      <c r="H130" s="41"/>
    </row>
    <row r="131" spans="1:8" x14ac:dyDescent="0.2">
      <c r="A131" s="40" t="s">
        <v>105</v>
      </c>
      <c r="B131" s="41"/>
      <c r="C131" s="41"/>
      <c r="D131" s="41"/>
      <c r="E131" s="41"/>
      <c r="F131" s="41"/>
      <c r="G131" s="41"/>
      <c r="H131" s="41"/>
    </row>
    <row r="133" spans="1:8" x14ac:dyDescent="0.2">
      <c r="A133" s="44" t="s">
        <v>106</v>
      </c>
      <c r="B133" s="41"/>
      <c r="C133" s="41"/>
      <c r="D133" s="41"/>
      <c r="E133" s="41"/>
      <c r="F133" s="41"/>
      <c r="G133" s="41"/>
      <c r="H133" s="41"/>
    </row>
    <row r="134" spans="1:8" x14ac:dyDescent="0.2">
      <c r="A134" s="40" t="s">
        <v>105</v>
      </c>
      <c r="B134" s="41"/>
      <c r="C134" s="41"/>
      <c r="D134" s="41"/>
      <c r="E134" s="41"/>
      <c r="F134" s="41"/>
      <c r="G134" s="41"/>
      <c r="H134" s="41"/>
    </row>
    <row r="136" spans="1:8" x14ac:dyDescent="0.2">
      <c r="A136" s="44" t="s">
        <v>107</v>
      </c>
      <c r="B136" s="41"/>
      <c r="C136" s="41"/>
      <c r="D136" s="41"/>
      <c r="E136" s="41"/>
      <c r="F136" s="41"/>
      <c r="G136" s="41"/>
      <c r="H136" s="41"/>
    </row>
    <row r="137" spans="1:8" x14ac:dyDescent="0.2">
      <c r="A137" s="40" t="s">
        <v>105</v>
      </c>
      <c r="B137" s="41"/>
      <c r="C137" s="41"/>
      <c r="D137" s="41"/>
      <c r="E137" s="41"/>
      <c r="F137" s="41"/>
      <c r="G137" s="41"/>
      <c r="H137" s="41"/>
    </row>
  </sheetData>
  <mergeCells count="31">
    <mergeCell ref="A21:H21"/>
    <mergeCell ref="C2:G2"/>
    <mergeCell ref="C14:G14"/>
    <mergeCell ref="A16:A19"/>
    <mergeCell ref="B16:B19"/>
    <mergeCell ref="C16:C19"/>
    <mergeCell ref="D16:G16"/>
    <mergeCell ref="H16:H19"/>
    <mergeCell ref="D17:D19"/>
    <mergeCell ref="E17:E19"/>
    <mergeCell ref="F17:F19"/>
    <mergeCell ref="G17:G19"/>
    <mergeCell ref="A118:H118"/>
    <mergeCell ref="A24:H24"/>
    <mergeCell ref="A58:H58"/>
    <mergeCell ref="A65:H65"/>
    <mergeCell ref="A69:H69"/>
    <mergeCell ref="A72:H72"/>
    <mergeCell ref="A82:H82"/>
    <mergeCell ref="A88:H88"/>
    <mergeCell ref="A92:H92"/>
    <mergeCell ref="A103:H103"/>
    <mergeCell ref="A107:H107"/>
    <mergeCell ref="A114:H114"/>
    <mergeCell ref="A137:H137"/>
    <mergeCell ref="A124:H124"/>
    <mergeCell ref="A130:H130"/>
    <mergeCell ref="A131:H131"/>
    <mergeCell ref="A133:H133"/>
    <mergeCell ref="A134:H134"/>
    <mergeCell ref="A136:H136"/>
  </mergeCells>
  <pageMargins left="0.19685039370078741" right="0.19685039370078741" top="0.43307086614173229" bottom="0.27559055118110237" header="0.59055118110236227" footer="0.27559055118110237"/>
  <pageSetup paperSize="9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Сводный сметный расчет</vt:lpstr>
      <vt:lpstr>'Сводный сметный расчет'!Заголовки_для_печати</vt:lpstr>
      <vt:lpstr>'Сводный сметный расчет'!Область_печати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SmetaFD</dc:creator>
  <cp:lastModifiedBy>Лысенко Наталья Олеговна</cp:lastModifiedBy>
  <cp:lastPrinted>2019-07-24T11:39:22Z</cp:lastPrinted>
  <dcterms:created xsi:type="dcterms:W3CDTF">2019-07-10T09:48:28Z</dcterms:created>
  <dcterms:modified xsi:type="dcterms:W3CDTF">2019-07-24T16:05:12Z</dcterms:modified>
</cp:coreProperties>
</file>