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/>
  <bookViews>
    <workbookView xWindow="0" yWindow="0" windowWidth="13635" windowHeight="12090" activeTab="1"/>
  </bookViews>
  <sheets>
    <sheet name="ВДЦ_МАШ" sheetId="1" r:id="rId1"/>
    <sheet name="Подготовительный и Содержание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qq2">#REF!</definedName>
    <definedName name="____qq2">#REF!</definedName>
    <definedName name="___qq2">#REF!</definedName>
    <definedName name="__qq2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qq2">#REF!</definedName>
    <definedName name="_Sort" hidden="1">#REF!</definedName>
    <definedName name="_Table1_In1" hidden="1">#REF!</definedName>
    <definedName name="_Индекс_темпа">[1]АЧП!$G$37</definedName>
    <definedName name="_Индекс_Цены">[1]АЧП!$G$4</definedName>
    <definedName name="_Учитывать_Нежиль">[1]АЧП!$G$6</definedName>
    <definedName name="_xlnm._FilterDatabase" localSheetId="0" hidden="1">ВДЦ_МАШ!$A$21:$WVR$257</definedName>
    <definedName name="_xlnm._FilterDatabase" hidden="1">#REF!</definedName>
    <definedName name="aa">#REF!</definedName>
    <definedName name="aerg" hidden="1">{"'Prices'!$A$4:$J$27"}</definedName>
    <definedName name="agr" hidden="1">{"'Prices'!$A$4:$J$27"}</definedName>
    <definedName name="am">[2]Исходные!$C$17</definedName>
    <definedName name="anscount" hidden="1">2</definedName>
    <definedName name="asset_count_1">[3]Проект!$E$506</definedName>
    <definedName name="asset_count_2">[3]Проект!$E$546</definedName>
    <definedName name="asset_count_3">[3]Проект!$E$611</definedName>
    <definedName name="atrat" hidden="1">{"'Prices'!$A$4:$J$27"}</definedName>
    <definedName name="CA">[2]Исходные!$D$23</definedName>
    <definedName name="CalcMethod">[3]Проект!$F$34</definedName>
    <definedName name="Cash_At_End">[3]Проект!$A$1046:$O$1046</definedName>
    <definedName name="chcfgujh" hidden="1">#REF!</definedName>
    <definedName name="coeffsod">'[4]Data technical'!$C$15</definedName>
    <definedName name="COMP_LAST_COLUMN">[3]Компания!$M$1:$M$65536</definedName>
    <definedName name="cost">#REF!</definedName>
    <definedName name="cost2">#REF!</definedName>
    <definedName name="coun">#REF!</definedName>
    <definedName name="cp">'[4]Data technical'!$C$39</definedName>
    <definedName name="CR">[2]Исходные!$D$27</definedName>
    <definedName name="CUR_Foreign">[3]Проект!$B$12</definedName>
    <definedName name="CUR_I_Foreign">[3]Проект!$D$12</definedName>
    <definedName name="CUR_I_Main">[3]Проект!$D$11</definedName>
    <definedName name="CUR_I_Report">[3]Проект!$D$19</definedName>
    <definedName name="CUR_Main">[3]Проект!$B$11</definedName>
    <definedName name="CUR_Report">[3]Проект!$B$19</definedName>
    <definedName name="cur_year">'[5]от ФЭД 1оч'!$KU$3:$LH$3</definedName>
    <definedName name="data_table">#REF!</definedName>
    <definedName name="DFBDETHEh" hidden="1">{"'Prices'!$A$4:$J$27"}</definedName>
    <definedName name="dfgh" hidden="1">#REF!</definedName>
    <definedName name="dg" hidden="1">{"'Prices'!$A$4:$J$27"}</definedName>
    <definedName name="e4je4" hidden="1">{"'Prices'!$A$4:$J$27"}</definedName>
    <definedName name="ed">[6]CF_1stage!#REF!,[6]CF_1stage!$B$64,[6]CF_1stage!#REF!</definedName>
    <definedName name="ehr" hidden="1">{"'Prices'!$A$4:$J$27"}</definedName>
    <definedName name="ejejej" hidden="1">{"'Prices'!$A$4:$J$27"}</definedName>
    <definedName name="erg" hidden="1">{"'Prices'!$A$4:$J$27"}</definedName>
    <definedName name="eryrt" hidden="1">#REF!</definedName>
    <definedName name="ethetjej" hidden="1">{"'Prices'!$A$4:$J$27"}</definedName>
    <definedName name="Evans1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f" hidden="1">{"'Prices'!$A$4:$J$27"}</definedName>
    <definedName name="FA" hidden="1">{"'Prices'!$A$4:$J$27"}</definedName>
    <definedName name="fgg" hidden="1">{"'Prices'!$A$4:$J$27"}</definedName>
    <definedName name="floor">#REF!</definedName>
    <definedName name="floor2">#REF!</definedName>
    <definedName name="g" hidden="1">{"'Prices'!$A$4:$J$27"}</definedName>
    <definedName name="gexp_count_1">[3]Проект!$E$470</definedName>
    <definedName name="gexp_count_2">[3]Проект!$E$474</definedName>
    <definedName name="gexp_count_3">[3]Проект!$E$478</definedName>
    <definedName name="gexp_count_4">[3]Проект!$E$482</definedName>
    <definedName name="gh" hidden="1">{"'Prices'!$A$4:$J$27"}</definedName>
    <definedName name="gjgh" hidden="1">{"'Prices'!$A$4:$J$27"}</definedName>
    <definedName name="gyg" hidden="1">{"'Prices'!$A$4:$J$27"}</definedName>
    <definedName name="h" hidden="1">{"'Prices'!$A$4:$J$27"}</definedName>
    <definedName name="hhh" hidden="1">{"'Prices'!$A$4:$J$27"}</definedName>
    <definedName name="hj" hidden="1">{"'Prices'!$A$4:$J$27"}</definedName>
    <definedName name="hththththththththth" hidden="1">{"'Prices'!$A$4:$J$27"}</definedName>
    <definedName name="HTML_CodePage" hidden="1">1251</definedName>
    <definedName name="HTML_Control" hidden="1">{"'Prices'!$A$4:$J$27"}</definedName>
    <definedName name="HTML_Description" hidden="1">""</definedName>
    <definedName name="HTML_Email" hidden="1">""</definedName>
    <definedName name="HTML_Header" hidden="1">"Prices"</definedName>
    <definedName name="HTML_LastUpdate" hidden="1">"25.05.99"</definedName>
    <definedName name="HTML_LineAfter" hidden="1">FALSE</definedName>
    <definedName name="HTML_LineBefore" hidden="1">FALSE</definedName>
    <definedName name="HTML_Name" hidden="1">"zzz"</definedName>
    <definedName name="HTML_OBDlg2" hidden="1">TRUE</definedName>
    <definedName name="HTML_OBDlg4" hidden="1">TRUE</definedName>
    <definedName name="HTML_OS" hidden="1">0</definedName>
    <definedName name="HTML_PathFile" hidden="1">"F:\A\Prices\MyHTML.htm"</definedName>
    <definedName name="HTML_Title" hidden="1">"РМай25"</definedName>
    <definedName name="HTML2" hidden="1">{"'Prices'!$A$4:$J$27"}</definedName>
    <definedName name="html222" hidden="1">{"'Prices'!$A$4:$J$27"}</definedName>
    <definedName name="ID_бетон_подг">[7]!бетон_подг[бетон.подг.]</definedName>
    <definedName name="ID_Вид">[7]!Вид[Вид]</definedName>
    <definedName name="ID_высота_1">[7]!высота_1[высота 1-го этажа]</definedName>
    <definedName name="ID_высота_котлована">[7]!высота_котлована[Высота котлована]</definedName>
    <definedName name="ID_Высота_паркинга">[7]!высота_паркигна[Высота паркинга]</definedName>
    <definedName name="ID_высота_тех">[7]!высота_тех[тех.этаж]</definedName>
    <definedName name="ID_высота_цоколя">[7]!Высота_цоколя[высота цоколя]</definedName>
    <definedName name="ID_высота_этажа">[7]!Высота_этажа[Высота этажа]</definedName>
    <definedName name="ID_глубина_забивки">[7]!глубина_забивк[средн.глубина забивки]</definedName>
    <definedName name="ID_Инж">[7]!Инж[Инж обеспеч]</definedName>
    <definedName name="ID_К_наружн">[7]!К_наружн[Кпер. в наружн]</definedName>
    <definedName name="ID_К_сложн.форм">[7]!Сложн_форм[К сложн.форм]</definedName>
    <definedName name="ID_Класс">[7]!Класс[Класс]</definedName>
    <definedName name="id_классификатор">[7]!классификатор[[ классификатор]]</definedName>
    <definedName name="ID_Колво_очередей">[7]!Колво_очередей[Кол-во очередей]</definedName>
    <definedName name="ID_Количество_объектов">[7]!Количество_объектов[Количество объектов]</definedName>
    <definedName name="ID_конструктив">[7]!Конструктив[Конструктив]</definedName>
    <definedName name="ID_Коэф.">[7]!коэф.[Коэф.]</definedName>
    <definedName name="ID_Кслож">[7]!Кслож[Кслож (фасад)]</definedName>
    <definedName name="ID_Масштаб">[7]!Масштаб[Масштаб застр]</definedName>
    <definedName name="ID_Месторасположение">[7]!Месторасположение[Месторасположение]</definedName>
    <definedName name="ID_Назначение">[7]!Назначение[Назначение]</definedName>
    <definedName name="ID_объекты">[7]!Объекты[Наименование объектов в проекте]</definedName>
    <definedName name="ID_Окна">[7]!Окна[% остекления]</definedName>
    <definedName name="id_основание">[7]!Основание[Основание]</definedName>
    <definedName name="ID_Остекление">[7]!Остекление[Остекление]</definedName>
    <definedName name="ID_Отделка">[7]!Отделка[Отделка]</definedName>
    <definedName name="ID_отделка_моп">[7]!Отделка_МОП[Отделка МОП]</definedName>
    <definedName name="ID_очереди">[7]!Очереди[Очереди]</definedName>
    <definedName name="ID_Очередь">[7]!Таблица49[Очередь]</definedName>
    <definedName name="id_пирог_кровли">[7]!пирог_кровли[Пирог кровли]</definedName>
    <definedName name="ID_площадь_квартир">[7]!Площадь_квартир[Площадь кв]</definedName>
    <definedName name="ID_подсыпка_песком">[7]!подсыпка_песком[Подсыпка песком]</definedName>
    <definedName name="ID_районы">[7]!Районы[Районы Москвы]</definedName>
    <definedName name="ID_Секций">[7]!Количество_секций[Корпуса]</definedName>
    <definedName name="ID_сетка_свай">[7]!Сетка_свай[сетка свай]</definedName>
    <definedName name="ID_Социальные_объекты">[7]!Социальные_объекты[Социальные объекты]</definedName>
    <definedName name="ID_ср_пл">[7]!Ср.пл.[Средн.площадь квартир апартов]</definedName>
    <definedName name="ID_средн_ширина">[7]!Ширина1[средн.ширина]</definedName>
    <definedName name="ID_Стандарт">[7]Стандарт!$C$4:$C$766</definedName>
    <definedName name="ID_т_перекрытия">[7]!т_перекрытия32[#Data]</definedName>
    <definedName name="ID_техн_проход">[7]!техн.проход[техн.проход, м]</definedName>
    <definedName name="ID_тип">[7]!классификатор[[ классификатор]]</definedName>
    <definedName name="ID_тип_расчета">[7]!Тип_фасада[Тип расчета Фасады]</definedName>
    <definedName name="ID_толщина_пола">[7]!толщина_пола[Толщина пола]</definedName>
    <definedName name="ID_Толщина_ф">[7]!Толщина_ф[Толщина фундаментной плиты]</definedName>
    <definedName name="ID_уровни_подземка">[7]!уровни[Подземная часть. Количество уровней уровни]</definedName>
    <definedName name="ID_Участок">[7]!Очередь[Участки]</definedName>
    <definedName name="ID_фасад">[7]!Фасад[Фасад]</definedName>
    <definedName name="ID_ширина">[7]!Ширина[Ширина]</definedName>
    <definedName name="ID_Этажность1">[7]!Этажность1[Этажность]</definedName>
    <definedName name="ID_этажность2">[7]!Этажность2[Этажность2]</definedName>
    <definedName name="iem">'[8]контакт с доп согл'!$C$5</definedName>
    <definedName name="inf">[2]Исходные!$D$10</definedName>
    <definedName name="IS_DEMO">[3]Опции!$B$8</definedName>
    <definedName name="IS_NULL">[3]Опции!$B$12</definedName>
    <definedName name="IS_PRIM">[3]Опции!$B$11</definedName>
    <definedName name="IS_SUMM">[3]Опции!$B$10</definedName>
    <definedName name="jgjhg" hidden="1">#REF!</definedName>
    <definedName name="jj" hidden="1">{"'Prices'!$A$4:$J$27"}</definedName>
    <definedName name="kl" hidden="1">{"'Prices'!$A$4:$J$27"}</definedName>
    <definedName name="Komm1">#REF!</definedName>
    <definedName name="Komm12">#REF!</definedName>
    <definedName name="Komm2">#REF!</definedName>
    <definedName name="Komm22">#REF!</definedName>
    <definedName name="komp">#REF!</definedName>
    <definedName name="komp2">#REF!</definedName>
    <definedName name="l" hidden="1">{"'Prices'!$A$4:$J$27"}</definedName>
    <definedName name="LANGUAGE">[3]Проект!$D$17</definedName>
    <definedName name="LAST_COLUMN">[3]Проект!$M$1:$M$65536</definedName>
    <definedName name="Last_Row">IF([0]!Values_Entered,Header_Row+[0]!Number_of_Payments,Header_Row)</definedName>
    <definedName name="lease_count">[3]Проект!$E$674</definedName>
    <definedName name="limcount" hidden="1">1</definedName>
    <definedName name="ListForSensAnal">[3]Анализ!$A$91:$B$98</definedName>
    <definedName name="loan_count">[3]Проект!$E$786</definedName>
    <definedName name="nn" hidden="1">{"'Prices'!$A$4:$J$27"}</definedName>
    <definedName name="Number_of_Payments">MATCH(0.01,End_Bal,-1)+1</definedName>
    <definedName name="NWC_T_Cr_AdvK">[3]Проект!$B$736</definedName>
    <definedName name="NWC_T_Cr_AdvT">[3]Проект!$C$736</definedName>
    <definedName name="NWC_T_Cr_CrdK">[3]Проект!$B$737</definedName>
    <definedName name="NWC_T_Cr_CrdT">[3]Проект!$C$737</definedName>
    <definedName name="NWC_T_Cycle">[3]Проект!$B$715</definedName>
    <definedName name="NWC_T_Db_AdvK">[3]Проект!$B$724</definedName>
    <definedName name="NWC_T_Db_AdvT">[3]Проект!$C$724</definedName>
    <definedName name="NWC_T_Db_CrdK">[3]Проект!$B$725</definedName>
    <definedName name="NWC_T_Db_CrdT">[3]Проект!$C$725</definedName>
    <definedName name="NWC_T_Goods">[3]Проект!$B$719</definedName>
    <definedName name="NWC_T_Mat">[3]Проект!$B$713</definedName>
    <definedName name="oo" hidden="1">{"'Prices'!$A$4:$J$27"}</definedName>
    <definedName name="parameters">[9]CF_1stage!#REF!,[9]CF_1stage!$B$54,[9]CF_1stage!#REF!</definedName>
    <definedName name="parameters1">[10]CF_1stage!$B$44,[10]CF_1stage!$B$42,[10]CF_1stage!$B$39</definedName>
    <definedName name="PeriodTitle">[3]Проект!$F$32:$M$32</definedName>
    <definedName name="pers_count_1">[3]Проект!$E$422</definedName>
    <definedName name="pers_count_2">[3]Проект!$E$439</definedName>
    <definedName name="pers_count_3">[3]Проект!$E$444</definedName>
    <definedName name="pers_count_4">[3]Проект!$E$449</definedName>
    <definedName name="pp" hidden="1">{"'Prices'!$A$4:$J$27"}</definedName>
    <definedName name="PRJ_COUNT">[3]Компания!$D$8</definedName>
    <definedName name="PRJ_Len">[3]Проект!$D$8</definedName>
    <definedName name="PRJ_Protected">[3]Проект!$D$18</definedName>
    <definedName name="PRJ_StartDate">[3]Проект!$D$7</definedName>
    <definedName name="PRJ_StartMon">[3]Проект!$F$26</definedName>
    <definedName name="PRJ_StartYear">[3]Проект!$F$25</definedName>
    <definedName name="PRJ_Step">[3]Проект!$D$10</definedName>
    <definedName name="PRJ_Step_SName">[3]Проект!$E$9</definedName>
    <definedName name="PRJ_StepType">[3]Проект!$D$9</definedName>
    <definedName name="prod_tbl_1">[3]Проект!$A$59</definedName>
    <definedName name="prod_tbl_2">[3]Проект!$A$70</definedName>
    <definedName name="prod_tbl_3">[3]Проект!$A$80</definedName>
    <definedName name="prod_tbl_4">[3]Проект!$A$114</definedName>
    <definedName name="prod_tbl_5">[3]Проект!$A$210</definedName>
    <definedName name="prod_tbl_6">[3]Проект!$A$234</definedName>
    <definedName name="prod_tbl_7">[3]Проект!$A$244</definedName>
    <definedName name="ProdNum">[3]Проект!$D$57</definedName>
    <definedName name="ProfitTax">[3]Проект!$B$901</definedName>
    <definedName name="ProfitTax_Period">[3]Проект!$B$902</definedName>
    <definedName name="q">#REF!</definedName>
    <definedName name="qq">#REF!</definedName>
    <definedName name="qqq">[11]Компенсация2!$D$24</definedName>
    <definedName name="rate">#REF!</definedName>
    <definedName name="region">#REF!</definedName>
    <definedName name="region_cap">#REF!</definedName>
    <definedName name="region_cap2">#REF!</definedName>
    <definedName name="region_vibor">#REF!</definedName>
    <definedName name="region_vibor2">#REF!</definedName>
    <definedName name="region2">[11]Компенсация2!$A$121:$A$238</definedName>
    <definedName name="RegNum">[3]Опции!$B$15</definedName>
    <definedName name="rhrhehet" hidden="1">{"'Prices'!$A$4:$J$27"}</definedName>
    <definedName name="rr" hidden="1">{"'Prices'!$A$4:$J$27"}</definedName>
    <definedName name="rrr" hidden="1">{"'Prices'!$A$4:$J$27"}</definedName>
    <definedName name="rthrhrth" hidden="1">{"'Prices'!$A$4:$J$27"}</definedName>
    <definedName name="s" hidden="1">{"'Prices'!$A$4:$J$27"}</definedName>
    <definedName name="sdsss" hidden="1">#REF!</definedName>
    <definedName name="sencount" hidden="1">1</definedName>
    <definedName name="SENS_Parameter">[3]Анализ!$E$9</definedName>
    <definedName name="SENS_Project">[3]Анализ!$E$7</definedName>
    <definedName name="SENS_Res1">[3]Анализ!$A$13:$L$20</definedName>
    <definedName name="SENS_Res2">[3]Анализ!$A$52:$L$57</definedName>
    <definedName name="SensForSumm">[3]Анализ!$A$49:$L$85</definedName>
    <definedName name="sfb" hidden="1">{"'Prices'!$A$4:$J$27"}</definedName>
    <definedName name="SfbSBF" hidden="1">{"'Prices'!$A$4:$J$27"}</definedName>
    <definedName name="Share_ДоляД2" hidden="1">[12]XLR_NoRangeSheet!$B$7</definedName>
    <definedName name="Share_ДоляПартнера" hidden="1">[12]XLR_NoRangeSheet!$C$7</definedName>
    <definedName name="ShowAbout">[3]Опции!$B$9</definedName>
    <definedName name="ShowRealDates">[3]Проект!$D$20</definedName>
    <definedName name="solver_adj" hidden="1">[13]Поток!$H$56:$L$56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[13]Поток!$H$56:$L$56</definedName>
    <definedName name="solver_lhs2" hidden="1">[13]Поток!$C$76</definedName>
    <definedName name="solver_lhs3" hidden="1">[13]Поток!$L$69</definedName>
    <definedName name="solver_lhs4" hidden="1">[13]Поток!$D$70:$Q$70</definedName>
    <definedName name="solver_lhs5" hidden="1">[13]Поток!$K$56</definedName>
    <definedName name="solver_lin" hidden="1">2</definedName>
    <definedName name="solver_neg" hidden="1">2</definedName>
    <definedName name="solver_num" hidden="1">5</definedName>
    <definedName name="solver_nwt" hidden="1">1</definedName>
    <definedName name="solver_opt" hidden="1">[13]Поток!$BE$60</definedName>
    <definedName name="solver_pre" hidden="1">0.000001</definedName>
    <definedName name="solver_rel1" hidden="1">3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hs1" hidden="1">0</definedName>
    <definedName name="solver_rhs2" hidden="1">0.2</definedName>
    <definedName name="solver_rhs3" hidden="1">0</definedName>
    <definedName name="solver_rhs4" hidden="1">0</definedName>
    <definedName name="solver_rhs5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2</definedName>
    <definedName name="solver_val" hidden="1">0</definedName>
    <definedName name="sp">'[14]Data-in'!$B$974</definedName>
    <definedName name="Start1">#REF!</definedName>
    <definedName name="step">[2]Исходные!$D$6</definedName>
    <definedName name="sthsssh" hidden="1">{"'Prices'!$A$4:$J$27"}</definedName>
    <definedName name="Stoim">#REF!</definedName>
    <definedName name="SUMM_LAST_COLUMN">#REF!</definedName>
    <definedName name="SUMM_PrjList">#REF!</definedName>
    <definedName name="thethet" hidden="1">{"'Prices'!$A$4:$J$27"}</definedName>
    <definedName name="ththththth" hidden="1">{"'Prices'!$A$4:$J$27"}</definedName>
    <definedName name="Time">[15]CF!$O$9:$EW$9</definedName>
    <definedName name="tjtjtj" hidden="1">{"'Prices'!$A$4:$J$27"}</definedName>
    <definedName name="Total_Зачет" hidden="1">[12]XLR_NoRangeSheet!$D$8</definedName>
    <definedName name="Total_Оплата" hidden="1">[12]XLR_NoRangeSheet!$I$8</definedName>
    <definedName name="Total_СК" hidden="1">[12]XLR_NoRangeSheet!$C$8</definedName>
    <definedName name="Total_СКОсновнойДолг" hidden="1">[12]XLR_NoRangeSheet!$G$8</definedName>
    <definedName name="Total_СКПроценты" hidden="1">[12]XLR_NoRangeSheet!$H$8</definedName>
    <definedName name="Total_СН" hidden="1">[12]XLR_NoRangeSheet!$B$8</definedName>
    <definedName name="Total_СНОсновнойДолг" hidden="1">[12]XLR_NoRangeSheet!$E$8</definedName>
    <definedName name="Total_СНПроценты" hidden="1">[12]XLR_NoRangeSheet!$F$8</definedName>
    <definedName name="type">#REF!</definedName>
    <definedName name="type_cap">#REF!</definedName>
    <definedName name="type_cap2">#REF!</definedName>
    <definedName name="type_vibor">#REF!</definedName>
    <definedName name="type_vibor2">[11]Компенсация2!$F$3</definedName>
    <definedName name="type2">[11]Компенсация2!$B$141:$B$148</definedName>
    <definedName name="u6u6u" hidden="1">{"'Prices'!$A$4:$J$27"}</definedName>
    <definedName name="UserName">[3]Опции!$B$16</definedName>
    <definedName name="Values_Entered">IF(Loan_Amount*Interest_Rate*Loan_Years*Loan_Start&gt;0,1,0)</definedName>
    <definedName name="VAT">[3]Проект!$B$846</definedName>
    <definedName name="VAT_OnAssets">[3]Проект!$B$849</definedName>
    <definedName name="VAT_Period">[3]Проект!$B$847</definedName>
    <definedName name="VAT_Repay">[3]Проект!$B$848</definedName>
    <definedName name="Ver_BuildDate">[3]Опции!$B$7</definedName>
    <definedName name="Ver_ChangeDate">[3]Опции!$B$6</definedName>
    <definedName name="WACC">[2]Исходные!$D$31</definedName>
    <definedName name="whhwh" hidden="1">{"'Prices'!$A$4:$J$27"}</definedName>
    <definedName name="wrn.Executive.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wrn.SUN1." hidden="1">{#N/A,#N/A,FALSE,"Assumptions";#N/A,#N/A,FALSE,"office";#N/A,#N/A,FALSE,"monthly"}</definedName>
    <definedName name="wrn.Super._.Executive." hidden="1">{#N/A,#N/A,FALSE,"yields";#N/A,#N/A,FALSE,"k1_ass";#N/A,#N/A,FALSE,"h4_ass";#N/A,#N/A,FALSE,"h5_ass";#N/A,#N/A,FALSE,"h6_ass";#N/A,#N/A,FALSE,"h7_ass"}</definedName>
    <definedName name="wrwrhwhwhhwh" hidden="1">{"'Prices'!$A$4:$J$27"}</definedName>
    <definedName name="XLRPARAMS_FinishDate" hidden="1">[12]XLR_NoRangeSheet!$G$6</definedName>
    <definedName name="XLRPARAMS_StartDate" hidden="1">[12]XLR_NoRangeSheet!$F$6</definedName>
    <definedName name="years">#REF!</definedName>
    <definedName name="yjwyj" hidden="1">{"'Prices'!$A$4:$J$27"}</definedName>
    <definedName name="yjyjyjyjyjyjyjyjyj" hidden="1">{"'Prices'!$A$4:$J$27"}</definedName>
    <definedName name="Z_11FA6A85_BE14_446C_8A8C_27549E95F30E_.wvu.FilterData" hidden="1">#REF!</definedName>
    <definedName name="zalog">'[16]C-F ДЦ_ар'!#REF!</definedName>
    <definedName name="zfgn" hidden="1">{"'Prices'!$A$4:$J$27"}</definedName>
    <definedName name="аа" hidden="1">{"'Prices'!$A$4:$J$27"}</definedName>
    <definedName name="ааа" hidden="1">{"'Prices'!$A$4:$J$27"}</definedName>
    <definedName name="авчаываывф" hidden="1">#REF!</definedName>
    <definedName name="акпеоако" hidden="1">{"'Prices'!$A$4:$J$27"}</definedName>
    <definedName name="алл" hidden="1">{"'Prices'!$A$4:$J$27"}</definedName>
    <definedName name="ап" hidden="1">{"'Prices'!$A$4:$J$27"}</definedName>
    <definedName name="аптапт" hidden="1">{"'Prices'!$A$4:$J$27"}</definedName>
    <definedName name="аптатп" hidden="1">{"'Prices'!$A$4:$J$27"}</definedName>
    <definedName name="аптфапт" hidden="1">{"'Prices'!$A$4:$J$27"}</definedName>
    <definedName name="арар" hidden="1">{"'Prices'!$A$4:$J$27"}</definedName>
    <definedName name="аыи" hidden="1">{"'Prices'!$A$4:$J$27"}</definedName>
    <definedName name="ББ">#REF!</definedName>
    <definedName name="БезМежевания">[1]Ввод!$C$20</definedName>
    <definedName name="БезСменыВРИ">[1]Ввод!$C$15</definedName>
    <definedName name="БухгРент">'[17]Роли и доли -К'!$E$86</definedName>
    <definedName name="в2">#REF!</definedName>
    <definedName name="ва">MATCH(0.01,End_Bal,-1)+1</definedName>
    <definedName name="вав">#REF!</definedName>
    <definedName name="ваканцук" hidden="1">#REF!</definedName>
    <definedName name="вап" hidden="1">{"'Prices'!$A$4:$J$27"}</definedName>
    <definedName name="вапвапва">IF(Loan_Amount*Interest_Rate*Loan_Years*Loan_Start&gt;0,1,0)</definedName>
    <definedName name="вапвпа" hidden="1">{"'Prices'!$A$4:$J$27"}</definedName>
    <definedName name="вапыфа" hidden="1">{"'Prices'!$A$4:$J$27"}</definedName>
    <definedName name="вас">#REF!</definedName>
    <definedName name="ваы">#REF!</definedName>
    <definedName name="вв" hidden="1">{"'Prices'!$A$4:$J$27"}</definedName>
    <definedName name="вваыв" hidden="1">#REF!</definedName>
    <definedName name="ввв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Введите_площадь_земельного_участка__га">#REF!</definedName>
    <definedName name="ВидыДДС">#REF!</definedName>
    <definedName name="вп">#REF!</definedName>
    <definedName name="ВРИОбщПлощ">[1]Ввод!$C$17</definedName>
    <definedName name="Выбор">[7]!Таблица53[1]</definedName>
    <definedName name="ВыкупУчастка">[1]Ввод!$B$23</definedName>
    <definedName name="выручка">#REF!</definedName>
    <definedName name="выручка_1_вар">#REF!</definedName>
    <definedName name="выручка_2_вар">#REF!</definedName>
    <definedName name="выручка_3_вар">#REF!</definedName>
    <definedName name="ггг" hidden="1">{"'Prices'!$A$4:$J$27"}</definedName>
    <definedName name="ггггггг" hidden="1">{"'Prices'!$A$4:$J$27"}</definedName>
    <definedName name="ггггггггггггггггг" hidden="1">{"'Prices'!$A$4:$J$27"}</definedName>
    <definedName name="гд" hidden="1">{"'Prices'!$A$4:$J$27"}</definedName>
    <definedName name="геоесол" hidden="1">#REF!</definedName>
    <definedName name="глгл" hidden="1">{"'Prices'!$A$4:$J$27"}</definedName>
    <definedName name="гог" hidden="1">{"'Prices'!$A$4:$J$27"}</definedName>
    <definedName name="год">[18]НАЛ.97г.пр.Нат.!$BF$1:$BP$69</definedName>
    <definedName name="ГрафикПоток">#REF!</definedName>
    <definedName name="ГрафикПотокК1">#REF!</definedName>
    <definedName name="ГрафикПотокК2">#REF!</definedName>
    <definedName name="ГрафикФакт">OFFSET(ГрафикПоток,,1,,ПериодМес+1)</definedName>
    <definedName name="ГрафикФакт2">#N/A</definedName>
    <definedName name="ГрафикФакт3">#N/A</definedName>
    <definedName name="ГрафикФактК1">OFFSET(ГрафикПотокК1,,1,,ПериодМесК1+1)</definedName>
    <definedName name="ГрафикФактК2">OFFSET(ГрафикПотокК2,,1,,ПериодМесК2+1)</definedName>
    <definedName name="ГрафикФактНакопл">#N/A</definedName>
    <definedName name="ГрафикФактНакопл2">#N/A</definedName>
    <definedName name="ГрафикФактНакопл3">#N/A</definedName>
    <definedName name="ГрафикФактНакоплК1">#N/A</definedName>
    <definedName name="ГрафикФактНакоплК2">#N/A</definedName>
    <definedName name="д" hidden="1">{"'Prices'!$A$4:$J$27"}</definedName>
    <definedName name="д1">#REF!</definedName>
    <definedName name="Данные">OFFSET(Start1,1,2,COUNTA(#REF!)-1)</definedName>
    <definedName name="Данные2">#N/A</definedName>
    <definedName name="Данные3">#N/A</definedName>
    <definedName name="ДанныеК1">#N/A</definedName>
    <definedName name="ДанныеК2">#N/A</definedName>
    <definedName name="ДатаНач">#REF!</definedName>
    <definedName name="ДатаФакт">#REF!</definedName>
    <definedName name="ДатаФактГрафик">OFFSET(ДатаФакт,0,0,,ПериодМес+1)</definedName>
    <definedName name="ДатаФактГрафик2">#N/A</definedName>
    <definedName name="ДатаФактГрафик3">#N/A</definedName>
    <definedName name="ДатаФактГрафикК1">#N/A</definedName>
    <definedName name="ДатаФактГрафикК2">#N/A</definedName>
    <definedName name="ДДС">#REF!</definedName>
    <definedName name="джло" hidden="1">{"'Prices'!$A$4:$J$27"}</definedName>
    <definedName name="ДлитПодземнБезГаража">[1]Ввод!$C$61</definedName>
    <definedName name="ДлитПодземнГараж">[1]Ввод!$B$61</definedName>
    <definedName name="ДлитПроектП">[1]Ввод!$C$63</definedName>
    <definedName name="ДлитПроектПП">[1]Ввод!$B$63</definedName>
    <definedName name="дло" hidden="1">{"'Prices'!$A$4:$J$27"}</definedName>
    <definedName name="ДолиРаспр">'[17]Роли и доли -К'!$C$31:$E$31</definedName>
    <definedName name="ДоляАвто">#REF!</definedName>
    <definedName name="ДоляКорп1">#REF!</definedName>
    <definedName name="ДоляКорп2">#REF!</definedName>
    <definedName name="ДоляОбщКорп1">#REF!</definedName>
    <definedName name="ДоляОбщКорп2">#REF!</definedName>
    <definedName name="ё">'[8]контакт с доп согл'!$C$5</definedName>
    <definedName name="егл5л" hidden="1">{"'Prices'!$A$4:$J$27"}</definedName>
    <definedName name="еглгл" hidden="1">{"'Prices'!$A$4:$J$27"}</definedName>
    <definedName name="еег" hidden="1">{"'Prices'!$A$4:$J$27"}</definedName>
    <definedName name="еееее" hidden="1">{"'Prices'!$A$4:$J$27"}</definedName>
    <definedName name="екрекркер" hidden="1">{"'Prices'!$A$4:$J$27"}</definedName>
    <definedName name="еноге" hidden="1">{"'Prices'!$A$4:$J$27"}</definedName>
    <definedName name="енрнро" hidden="1">{"'Prices'!$A$4:$J$27"}</definedName>
    <definedName name="ео" hidden="1">{"'Prices'!$A$4:$J$27"}</definedName>
    <definedName name="ереререр" hidden="1">{"'Prices'!$A$4:$J$27"}</definedName>
    <definedName name="еркер" hidden="1">{"'Prices'!$A$4:$J$27"}</definedName>
    <definedName name="ж\" hidden="1">{"'Prices'!$A$4:$J$27"}</definedName>
    <definedName name="ждл" hidden="1">{"'Prices'!$A$4:$J$27"}</definedName>
    <definedName name="ЗаголЖилые">#REF!</definedName>
    <definedName name="_xlnm.Print_Titles">[13]Поток!$B$1:$C$65536</definedName>
    <definedName name="зщд">[19]Ввод!$B$116</definedName>
    <definedName name="ирмагнампфа" hidden="1">{"'Prices'!$A$4:$J$27"}</definedName>
    <definedName name="й" hidden="1">{"'Prices'!$A$4:$J$27"}</definedName>
    <definedName name="йкей" hidden="1">{"'Prices'!$A$4:$J$27"}</definedName>
    <definedName name="йукп" hidden="1">{"'Prices'!$A$4:$J$27"}</definedName>
    <definedName name="йукпуп" hidden="1">{"'Prices'!$A$4:$J$27"}</definedName>
    <definedName name="к">'[20]CF ФП'!$B$82</definedName>
    <definedName name="квартал1">[18]НАЛ.97г.пр.Нат.!$J$1:$T$69</definedName>
    <definedName name="квартал2">[18]НАЛ.97г.пр.Нат.!$V$1:$AF$69</definedName>
    <definedName name="квартал3">[18]НАЛ.97г.пр.Нат.!$AH$1:$AR$69</definedName>
    <definedName name="квартал4">[18]НАЛ.97г.пр.Нат.!$AT$1:$BD$69</definedName>
    <definedName name="кгк" hidden="1">{"'Prices'!$A$4:$J$27"}</definedName>
    <definedName name="кгкго" hidden="1">{"'Prices'!$A$4:$J$27"}</definedName>
    <definedName name="керйкр" hidden="1">{"'Prices'!$A$4:$J$27"}</definedName>
    <definedName name="керкер" hidden="1">{"'Prices'!$A$4:$J$27"}</definedName>
    <definedName name="керкр" hidden="1">{"'Prices'!$A$4:$J$27"}</definedName>
    <definedName name="кетк" hidden="1">{"'Prices'!$A$4:$J$27"}</definedName>
    <definedName name="кк" hidden="1">{"'Prices'!$A$4:$J$27"}</definedName>
    <definedName name="Класс_Стн">[7]!Класс_Стандарт[Класс_Стандарт]</definedName>
    <definedName name="КлассБизнес">[1]Ввод!$C$88</definedName>
    <definedName name="КлассОбъекта">[1]Ввод!$B$86</definedName>
    <definedName name="КлассЭлит">[1]Ввод!$C$89</definedName>
    <definedName name="кмпв" hidden="1">{"'Prices'!$A$4:$J$27"}</definedName>
    <definedName name="кнгокног" hidden="1">{"'Prices'!$A$4:$J$27"}</definedName>
    <definedName name="кно" hidden="1">{"'Prices'!$A$4:$J$27"}</definedName>
    <definedName name="КОбъем">#REF!</definedName>
    <definedName name="КОбъем2">#REF!</definedName>
    <definedName name="КолИсп">#REF!</definedName>
    <definedName name="КоличПок">#REF!</definedName>
    <definedName name="КолонкиПланФикс">#REF!</definedName>
    <definedName name="КоммерчРасх">[1]Ввод!$H$9</definedName>
    <definedName name="Контрагент">[21]АРХ!$H$1:$H$770</definedName>
    <definedName name="КОсн">#REF!</definedName>
    <definedName name="КОсн2">#REF!</definedName>
    <definedName name="коэф">'[8]контакт с доп согл'!$C$5</definedName>
    <definedName name="КоэфТемпКотл">[1]Ввод!$B$41</definedName>
    <definedName name="коэфф">#REF!</definedName>
    <definedName name="КоэфЦенаКотл">[1]Ввод!$B$40</definedName>
    <definedName name="кпнт" hidden="1">{"'Prices'!$A$4:$J$27"}</definedName>
    <definedName name="КПрив">#REF!</definedName>
    <definedName name="КПрив2">#REF!</definedName>
    <definedName name="КРазм">#REF!</definedName>
    <definedName name="КРазм2">#REF!</definedName>
    <definedName name="КредитДноПр">[1]Ввод!$C$105</definedName>
    <definedName name="КредитЭскроу">[1]Ввод!$C$108</definedName>
    <definedName name="Ктип">#REF!</definedName>
    <definedName name="Ктип2">[11]Компенсация2!$B$151:$B$155</definedName>
    <definedName name="КтипЗ">#REF!</definedName>
    <definedName name="КтипЗ2">#REF!</definedName>
    <definedName name="ктф" hidden="1">{"'Prices'!$A$4:$J$27"}</definedName>
    <definedName name="курс">'[22]CF ФП'!$B$90</definedName>
    <definedName name="курс_USD">[9]Гр_продаж_кв!$H$13</definedName>
    <definedName name="КФ">#REF!</definedName>
    <definedName name="л" hidden="1">{"'Prices'!$A$4:$J$27"}</definedName>
    <definedName name="Лим">#N/A</definedName>
    <definedName name="ЛимИнв1оч">#N/A</definedName>
    <definedName name="лкон" hidden="1">{"'Prices'!$A$4:$J$27"}</definedName>
    <definedName name="лл" hidden="1">{"'Prices'!$A$4:$J$27"}</definedName>
    <definedName name="ллг" hidden="1">{"'Prices'!$A$4:$J$27"}</definedName>
    <definedName name="лоарл" hidden="1">#REF!</definedName>
    <definedName name="лол" hidden="1">{"'Prices'!$A$4:$J$27"}</definedName>
    <definedName name="МагистралСети">[1]Ввод!$C$29</definedName>
    <definedName name="Межевание">[1]Ввод!$B$19</definedName>
    <definedName name="МежеваниеЖКиМФК">[1]Ввод!$C$21</definedName>
    <definedName name="МежеваниеОчереди">[1]Ввод!$C$22</definedName>
    <definedName name="Название">[17]Исходный!$A$1</definedName>
    <definedName name="нгокг" hidden="1">{"'Prices'!$A$4:$J$27"}</definedName>
    <definedName name="НДС">[2]Исходные!$C$14</definedName>
    <definedName name="НепредвРасх">[1]Ввод!$H$8</definedName>
    <definedName name="НИ">[2]Исходные!$C$16</definedName>
    <definedName name="Нина" hidden="1">{#N/A,#N/A,FALSE,"yields";#N/A,#N/A,FALSE,"landassum";#N/A,#N/A,FALSE,"eq_year";#N/A,#N/A,FALSE,"k1_ass";#N/A,#N/A,FALSE,"k1_year";#N/A,#N/A,FALSE,"h4_ass";#N/A,#N/A,FALSE,"h4_year";#N/A,#N/A,FALSE,"h5_ass";#N/A,#N/A,FALSE,"h5_year";#N/A,#N/A,FALSE,"h6_ass";#N/A,#N/A,FALSE,"h6_year";#N/A,#N/A,FALSE,"h7_ass";#N/A,#N/A,FALSE,"h7_year"}</definedName>
    <definedName name="нн" hidden="1">{"'Prices'!$A$4:$J$27"}</definedName>
    <definedName name="НоваяСтруктура">#REF!</definedName>
    <definedName name="нонон" hidden="1">{"'Prices'!$A$4:$J$27"}</definedName>
    <definedName name="НП">[2]Исходные!$C$15</definedName>
    <definedName name="нтмл3" hidden="1">{"'Prices'!$A$4:$J$27"}</definedName>
    <definedName name="НУЦ_СводКП">[23]Сводный_КП!$C$19:$C$1011</definedName>
    <definedName name="О_у">[7]!Очереди_участки[Очереди/участки]</definedName>
    <definedName name="оапго" hidden="1">#REF!</definedName>
    <definedName name="_xlnm.Print_Area" localSheetId="0">ВДЦ_МАШ!$A$1:$P$290</definedName>
    <definedName name="_xlnm.Print_Area">[13]Поток!$A$1:$BE$79</definedName>
    <definedName name="ОбщПлощадь">#REF!</definedName>
    <definedName name="общплстр">[13]Assumptions!$H$8</definedName>
    <definedName name="Объем">#REF!</definedName>
    <definedName name="Объем2">[11]Компенсация2!$B$158:$B$162</definedName>
    <definedName name="ОбъемЗ">#REF!</definedName>
    <definedName name="ОбъемЗ2">#REF!</definedName>
    <definedName name="ОбъемЗнач">#REF!</definedName>
    <definedName name="ОбъемЗнач2">#REF!</definedName>
    <definedName name="олол" hidden="1">{"'Prices'!$A$4:$J$27"}</definedName>
    <definedName name="оо" hidden="1">{"'Prices'!$A$4:$J$27"}</definedName>
    <definedName name="Оплата">#REF!</definedName>
    <definedName name="Оплата2">[11]Компенсация2!$B$165:$B$169</definedName>
    <definedName name="ОплатаЗ">#REF!</definedName>
    <definedName name="ОплатаЗ2">#REF!</definedName>
    <definedName name="орп" hidden="1">{"'Prices'!$A$4:$J$27"}</definedName>
    <definedName name="Очереди_участки_соц">[7]!Таблица55[Очереди/участки соц]</definedName>
    <definedName name="п">'[24]График стр-ва'!$B$3</definedName>
    <definedName name="ПараметрИзм">#REF!</definedName>
    <definedName name="ПериодМес">MONTH(факт)-MONTH(#REF!)+(YEAR(факт)-YEAR(#REF!))*12</definedName>
    <definedName name="ПериодМес2">MONTH(факт)-MONTH(#REF!)+(YEAR(факт)-YEAR(#REF!))*12</definedName>
    <definedName name="ПериодМес3">MONTH(факт)-MONTH(#REF!)+(YEAR(факт)-YEAR(#REF!))*12</definedName>
    <definedName name="ПериодМесК1">MONTH(факт)-MONTH(#REF!)+(YEAR(факт)-YEAR(#REF!))*12</definedName>
    <definedName name="ПериодМесК2">MONTH(факт)-MONTH(#REF!)+(YEAR(факт)-YEAR(#REF!))*12</definedName>
    <definedName name="пеь" hidden="1">{"'Prices'!$A$4:$J$27"}</definedName>
    <definedName name="пиит" hidden="1">{"'Prices'!$A$4:$J$27"}</definedName>
    <definedName name="пкркер" hidden="1">{"'Prices'!$A$4:$J$27"}</definedName>
    <definedName name="ПланДин">#REF!</definedName>
    <definedName name="ПланДинКонец">#REF!</definedName>
    <definedName name="ПланДинФакт">OFFSET(ПланДин,0,ПериодМес+1,ROW(ПланДинКонец)-6,)</definedName>
    <definedName name="ПланДинФакт2">#N/A</definedName>
    <definedName name="ПланДинФакт3">#N/A</definedName>
    <definedName name="ПланДинФактК1">#N/A</definedName>
    <definedName name="ПланДинФикс">OFFSET(ПланФикс,2,ПериодМес+1,ROW(ПланФиксКонец)-6,)</definedName>
    <definedName name="ПланДинФикс2">OFFSET(ПланФикс,2,ПериодМес2+1,ROW(ПланФиксКонец)-6,)</definedName>
    <definedName name="ПланДинФикс3">OFFSET(ПланФикс,2,ПериодМес3+1,ROW(ПланФиксКонец)-6,)</definedName>
    <definedName name="ПланДинФиксК1">OFFSET(ПланФикс,2,ПериодМесК1+1,ROW(ПланФиксКонец)-6,)</definedName>
    <definedName name="ПланДинФиксК2">OFFSET(ПланФикс,2,ПериодМесК2+1,ROW(ПланФиксКонец)-6,)</definedName>
    <definedName name="ПланФикс">#REF!</definedName>
    <definedName name="ПланФиксДинамика">OFFSET(ПланФиксНач,0,0,,ПериодМес+1)</definedName>
    <definedName name="ПланФиксДинамика2">OFFSET(ПланФиксНач,0,0,,ПериодМес2+1)</definedName>
    <definedName name="ПланФиксДинамика3">OFFSET(ПланФиксНач,0,0,,ПериодМес3+1)</definedName>
    <definedName name="ПланФиксДинамикаК1">OFFSET(ПланФиксНач,0,0,,ПериодМесК1+1)</definedName>
    <definedName name="ПланФиксДинамикаК2">OFFSET(ПланФиксНач,0,0,,ПериодМесК2+1)</definedName>
    <definedName name="ПланФиксДинамикаПериод">OFFSET(ПланФиксНач,-1,0,,ПериодМес+1)</definedName>
    <definedName name="ПланФиксДинамикаПериод2">OFFSET(ПланФиксНач,-1,0,,ПериодМес2+1)</definedName>
    <definedName name="ПланФиксДинамикаПериод3">OFFSET(ПланФиксНач,-1,0,,ПериодМес3+1)</definedName>
    <definedName name="ПланФиксДинамикаПериодК1">OFFSET(ПланФиксНач,-1,0,,ПериодМесК1+1)</definedName>
    <definedName name="ПланФиксДинамикаПериодК2">OFFSET(ПланФиксНач,-1,0,,ПериодМесК2+1)</definedName>
    <definedName name="ПланФиксИсх">#REF!</definedName>
    <definedName name="ПланФиксКонец">#REF!</definedName>
    <definedName name="ПланФиксНач">#REF!</definedName>
    <definedName name="Площадь">#REF!</definedName>
    <definedName name="Площадь2">#REF!</definedName>
    <definedName name="ПлощадьВРИ">[1]Ввод!$B$17</definedName>
    <definedName name="ПлощадьОбъекта">#REF!</definedName>
    <definedName name="ПлощадьСноса">[1]Ввод!$B$25</definedName>
    <definedName name="пм">#REF!</definedName>
    <definedName name="ПолноеМежевание">[1]Ввод!$C$19</definedName>
    <definedName name="поло" hidden="1">{"'Prices'!$A$4:$J$27"}</definedName>
    <definedName name="полпол" hidden="1">{"'Prices'!$A$4:$J$27"}</definedName>
    <definedName name="попор" hidden="1">{"'Prices'!$A$4:$J$27"}</definedName>
    <definedName name="Потоки">#REF!</definedName>
    <definedName name="ПотокиГрафикФакт">OFFSET(ПотокиФакт,0,0,,ПериодМес+1)</definedName>
    <definedName name="ПотокиГрафикФакт2">OFFSET(ПотокиФакт,0,0,,ПериодМес2+1)</definedName>
    <definedName name="ПотокиГрафикФакт3">OFFSET(ПотокиФакт,0,0,,ПериодМес3+1)</definedName>
    <definedName name="ПотокиГрафикФактК1">OFFSET(ПотокиФакт,0,0,,ПериодМесК1+1)</definedName>
    <definedName name="ПотокиГрафикФактК2">OFFSET(ПотокиФакт,0,0,,ПериодМесК2+1)</definedName>
    <definedName name="ПотокиГрафикФактНакопл">OFFSET(ПотокиФакт,2,0,,ПериодМес+1)</definedName>
    <definedName name="ПотокиГрафикФактНакопл2">OFFSET(ПотокиФакт,2,0,,ПериодМес2+1)</definedName>
    <definedName name="ПотокиГрафикФактНакопл3">OFFSET(ПотокиФакт,2,0,,ПериодМес3+1)</definedName>
    <definedName name="ПотокиГрафикФактНакоплК1">OFFSET(ПотокиФакт,2,0,,ПериодМесК1+1)</definedName>
    <definedName name="ПотокиГрафикФактНакоплК2">OFFSET(ПотокиФакт,2,0,,ПериодМесК2+1)</definedName>
    <definedName name="ПотокиГрафикФактРуб">OFFSET(ПотокиФактРуб,0,0,,ПериодМес+1)</definedName>
    <definedName name="ПотокиГрафикФактРуб2">OFFSET(ПотокиФактРуб,0,0,,ПериодМес2+1)</definedName>
    <definedName name="ПотокиГрафикФактРуб3">OFFSET(ПотокиФактРуб,0,0,,ПериодМес3+1)</definedName>
    <definedName name="ПотокиГрафикФактРубК1">OFFSET(ПотокиФактРуб,0,0,,ПериодМесК1+1)</definedName>
    <definedName name="ПотокиГрафикФактРубНакопл">OFFSET(ПотокиФактРуб,2,0,,ПериодМес+1)</definedName>
    <definedName name="ПотокиГрафикФактРубНакопл2">OFFSET(ПотокиФактРуб,2,0,,ПериодМес2+1)</definedName>
    <definedName name="ПотокиГрафикФактРубНакопл3">OFFSET(ПотокиФактРуб,2,0,,ПериодМес3+1)</definedName>
    <definedName name="ПотокиГрафикФактРубНакоплК1">OFFSET(ПотокиФактРуб,2,0,,ПериодМесК1+1)</definedName>
    <definedName name="ПотокиФакт">#REF!</definedName>
    <definedName name="ПотокиФактРуб">#REF!</definedName>
    <definedName name="пп" hidden="1">{"'Prices'!$A$4:$J$27"}</definedName>
    <definedName name="пр">'[25]Роли-доли П'!$Y$76</definedName>
    <definedName name="Предел1">#REF!</definedName>
    <definedName name="Предел2">#REF!</definedName>
    <definedName name="ПриведРент">#REF!</definedName>
    <definedName name="прол">[26]CF_1stage!#REF!,[26]CF_1stage!$B$64,[26]CF_1stage!#REF!</definedName>
    <definedName name="пролд">#REF!</definedName>
    <definedName name="пролдж">[26]Гр_продаж_кв!#REF!</definedName>
    <definedName name="пррр" hidden="1">{#N/A,#N/A,FALSE,"Assumptions";#N/A,#N/A,FALSE,"office";#N/A,#N/A,FALSE,"monthly"}</definedName>
    <definedName name="прьь" hidden="1">{"'Prices'!$A$4:$J$27"}</definedName>
    <definedName name="птафтпф" hidden="1">{"'Prices'!$A$4:$J$27"}</definedName>
    <definedName name="Разница">#REF!</definedName>
    <definedName name="Разница2">#REF!</definedName>
    <definedName name="рапсопс" hidden="1">#REF!</definedName>
    <definedName name="РасчетнСтоимСтр">#REF!</definedName>
    <definedName name="рпра" hidden="1">{"'Prices'!$A$4:$J$27"}</definedName>
    <definedName name="рр" hidden="1">{"'Prices'!$A$4:$J$27"}</definedName>
    <definedName name="рррр">'[5]от ФЭД 1оч'!$EA$2:$KH$2</definedName>
    <definedName name="рыпра" hidden="1">#REF!</definedName>
    <definedName name="рьрь" hidden="1">{"'Prices'!$A$4:$J$27"}</definedName>
    <definedName name="свод" hidden="1">{"'Prices'!$A$4:$J$27"}</definedName>
    <definedName name="СВыкупом">[1]Ввод!$C$23</definedName>
    <definedName name="себест_1_вар">#REF!</definedName>
    <definedName name="себест_2_вар">#REF!</definedName>
    <definedName name="себест_3_вар">#REF!</definedName>
    <definedName name="Себестоимость">'[17]Роли и доли -К'!$C$7:$D$7</definedName>
    <definedName name="Сети">[1]Ввод!$B$28</definedName>
    <definedName name="Сети2">[1]Ввод!$B$33</definedName>
    <definedName name="СетиА101">[1]Ввод!$C$34</definedName>
    <definedName name="СменаВРИ">[1]Ввод!$B$15</definedName>
    <definedName name="СоСменойВРИ">[1]Ввод!$C$16</definedName>
    <definedName name="СоцЗагол1">#REF!</definedName>
    <definedName name="СоцЗагол2">#REF!</definedName>
    <definedName name="Способ_распределения">#REF!</definedName>
    <definedName name="Срок">#REF!</definedName>
    <definedName name="Срок2">[11]Компенсация2!$B$172:$B$180</definedName>
    <definedName name="СрокЗ">#REF!</definedName>
    <definedName name="СрокЗ2">#REF!</definedName>
    <definedName name="СрокЗнач">#REF!</definedName>
    <definedName name="СрокЗнач2">#REF!</definedName>
    <definedName name="СтавкаЗайм">0</definedName>
    <definedName name="СтавкаКредит">[1]Ввод!$B$77</definedName>
    <definedName name="СтавкаПФ">[1]Ввод!$B$78</definedName>
    <definedName name="СтавкаЦБ">[1]Ввод!$H$12</definedName>
    <definedName name="СтавкаЭскроу">[1]Ввод!$B$79</definedName>
    <definedName name="Стандарт_бизнес">[7]Стандарт!$K$4:$K$766</definedName>
    <definedName name="Стандарт_комфорт">[7]Стандарт!$J$4:$J$766</definedName>
    <definedName name="Стандарт_премиум">[7]Стандарт!$L$4:$L$766</definedName>
    <definedName name="Стандарт_Элит">[7]Стандарт!$M$4:$M$766</definedName>
    <definedName name="СтартКотлован">[1]Ввод!$C$39</definedName>
    <definedName name="СтартПродаж">[1]Ввод!$B$38</definedName>
    <definedName name="СтоимИзыскВыбор">#REF!</definedName>
    <definedName name="СтоимИзыскОбщ">#REF!</definedName>
    <definedName name="СтоимОбщая">#REF!</definedName>
    <definedName name="СтоимостьИзыск">#REF!</definedName>
    <definedName name="СтоимостьСтрР">#REF!</definedName>
    <definedName name="СтоимПроект">#REF!</definedName>
    <definedName name="СтоимПроектВыбор">#REF!</definedName>
    <definedName name="СтоимПроектКульт">#REF!</definedName>
    <definedName name="СтоимСтрКульт">#REF!</definedName>
    <definedName name="СтруктураМассив">#REF!</definedName>
    <definedName name="СтруктураМассив1">#REF!</definedName>
    <definedName name="СтруктураСМР">#REF!</definedName>
    <definedName name="СтруктураСМРЯч">#REF!</definedName>
    <definedName name="СтруктураСтр">#REF!</definedName>
    <definedName name="СтруктураСтрМассив">#REF!</definedName>
    <definedName name="СтруктураСтрЯч">#REF!</definedName>
    <definedName name="Сценарий">[1]Ввод!$B$72</definedName>
    <definedName name="СчетКолонок">#REF!</definedName>
    <definedName name="СчетКолонокФакт">COUNTA(#REF!)</definedName>
    <definedName name="ТемпАпарты">[1]Ввод!$B$44</definedName>
    <definedName name="ТемпКвартиры">[1]Ввод!$B$43</definedName>
    <definedName name="Тип_расчета">[7]!Тип_расчет[Тип расчета]</definedName>
    <definedName name="ТипЗастройкиВ">#REF!</definedName>
    <definedName name="ТипКредит">[1]Ввод!$B$105</definedName>
    <definedName name="ТипОсн">#REF!</definedName>
    <definedName name="ТипОсн2">#REF!</definedName>
    <definedName name="ТипРазм">#REF!</definedName>
    <definedName name="ТипРазм2">#REF!</definedName>
    <definedName name="трр" hidden="1">{"'Prices'!$A$4:$J$27"}</definedName>
    <definedName name="ТЭО" hidden="1">{"'Prices'!$A$4:$J$27"}</definedName>
    <definedName name="ТЭП_1">#REF!</definedName>
    <definedName name="УдельнСтоимСтр">#REF!</definedName>
    <definedName name="УДстстр">#REF!</definedName>
    <definedName name="уепуп" hidden="1">{"'Prices'!$A$4:$J$27"}</definedName>
    <definedName name="уереурер" hidden="1">{"'Prices'!$A$4:$J$27"}</definedName>
    <definedName name="уйкпйукуйпк" hidden="1">{"'Prices'!$A$4:$J$27"}</definedName>
    <definedName name="укпукп" hidden="1">{"'Prices'!$A$4:$J$27"}</definedName>
    <definedName name="укрр" hidden="1">{"'Prices'!$A$4:$J$27"}</definedName>
    <definedName name="укруке" hidden="1">{"'Prices'!$A$4:$J$27"}</definedName>
    <definedName name="Ура">#N/A</definedName>
    <definedName name="уркер" hidden="1">{"'Prices'!$A$4:$J$27"}</definedName>
    <definedName name="урурур" hidden="1">{"'Prices'!$A$4:$J$27"}</definedName>
    <definedName name="УслугиТЗ">[1]Ввод!$H$14</definedName>
    <definedName name="уц">#N/A</definedName>
    <definedName name="ф" hidden="1">{"'Prices'!$A$4:$J$27"}</definedName>
    <definedName name="факт">'[27]График стр-ва'!$B$3</definedName>
    <definedName name="ФактКорпус1">#REF!</definedName>
    <definedName name="ФактКорпус2">#REF!</definedName>
    <definedName name="ФактОбщие">#REF!</definedName>
    <definedName name="фаптпт" hidden="1">{"'Prices'!$A$4:$J$27"}</definedName>
    <definedName name="ферфрфр" hidden="1">{"'Prices'!$A$4:$J$27"}</definedName>
    <definedName name="фкнно" hidden="1">{"'Prices'!$A$4:$J$27"}</definedName>
    <definedName name="Фкт" hidden="1">{"'Prices'!$A$4:$J$27"}</definedName>
    <definedName name="фп" hidden="1">{"'Prices'!$A$4:$J$27"}</definedName>
    <definedName name="х" hidden="1">{"'Prices'!$A$4:$J$27"}</definedName>
    <definedName name="ххх" hidden="1">{"'Prices'!$A$4:$J$27"}</definedName>
    <definedName name="ц" hidden="1">{"'Prices'!$A$4:$J$27"}</definedName>
    <definedName name="ЦенаАпартМФК">[1]Ввод!$B$51</definedName>
    <definedName name="ЦенаЖилье">[1]Ввод!$B$48</definedName>
    <definedName name="ЦенаМашместЖК">[1]Ввод!$B$54</definedName>
    <definedName name="ЦенаМашместМФК">[1]Ввод!$B$55</definedName>
    <definedName name="ЦенаМашместНазем">[1]Ввод!$B$56</definedName>
    <definedName name="ЦенаНежилье">[1]Ввод!$B$50</definedName>
    <definedName name="ЦенаРеализации">'[17]Роли и доли -К'!$C$8:$E$8</definedName>
    <definedName name="ЦенаРеновации">[1]Ввод!$B$49</definedName>
    <definedName name="ЦенаСетиА101">[1]Ввод!$D$34</definedName>
    <definedName name="ЦенаСКБ">[1]Ввод!$B$58</definedName>
    <definedName name="ЦенаТоргМФК">[1]Ввод!$B$53</definedName>
    <definedName name="цка">#N/A</definedName>
    <definedName name="цу">#N/A</definedName>
    <definedName name="цу2">#N/A</definedName>
    <definedName name="цу3">#N/A</definedName>
    <definedName name="цуК1">#N/A</definedName>
    <definedName name="цуК2">#N/A</definedName>
    <definedName name="ч" hidden="1">{"'Prices'!$A$4:$J$27"}</definedName>
    <definedName name="ш" hidden="1">{"'Prices'!$A$4:$J$27"}</definedName>
    <definedName name="шщзш" hidden="1">{"'Prices'!$A$4:$J$27"}</definedName>
    <definedName name="щ" hidden="1">{"'Prices'!$A$4:$J$27"}</definedName>
    <definedName name="щегшщшг" hidden="1">#REF!</definedName>
    <definedName name="ъ" hidden="1">{"'Prices'!$A$4:$J$27"}</definedName>
    <definedName name="ы3">#REF!</definedName>
    <definedName name="ЫАиА" hidden="1">{"'Prices'!$A$4:$J$27"}</definedName>
    <definedName name="ыаит" hidden="1">{"'Prices'!$A$4:$J$27"}</definedName>
    <definedName name="ыв" hidden="1">{"'Prices'!$A$4:$J$27"}</definedName>
    <definedName name="ыва" hidden="1">{"'Prices'!$A$4:$J$27"}</definedName>
    <definedName name="ывва" hidden="1">{"'Prices'!$A$4:$J$27"}</definedName>
    <definedName name="ЫВВЫВЫВ" hidden="1">#REF!</definedName>
    <definedName name="Ывмыцкп" hidden="1">{"'Prices'!$A$4:$J$27"}</definedName>
    <definedName name="ыегл" hidden="1">{"'Prices'!$A$4:$J$27"}</definedName>
    <definedName name="ыерот" hidden="1">{"'Prices'!$A$4:$J$27"}</definedName>
    <definedName name="ыкп">#REF!</definedName>
    <definedName name="ымп" hidden="1">{"'Prices'!$A$4:$J$27"}</definedName>
    <definedName name="ыпртр" hidden="1">{"'Prices'!$A$4:$J$27"}</definedName>
    <definedName name="ыпртыпр" hidden="1">{"'Prices'!$A$4:$J$27"}</definedName>
    <definedName name="ыпртырт" hidden="1">{"'Prices'!$A$4:$J$27"}</definedName>
    <definedName name="ыпыапр" hidden="1">{"'Prices'!$A$4:$J$27"}</definedName>
    <definedName name="ырпыпр" hidden="1">{"'Prices'!$A$4:$J$27"}</definedName>
    <definedName name="ыы" hidden="1">{"'Prices'!$A$4:$J$27"}</definedName>
    <definedName name="ыыы">#REF!</definedName>
    <definedName name="ьб" hidden="1">{"'Prices'!$A$4:$J$27"}</definedName>
    <definedName name="эскпострой" hidden="1">{"'Prices'!$A$4:$J$27"}</definedName>
    <definedName name="ээээ" hidden="1">{"'Prices'!$A$4:$J$27"}</definedName>
    <definedName name="я" hidden="1">{"'Prices'!$A$4:$J$27"}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8" i="1" l="1"/>
  <c r="K265" i="1"/>
  <c r="J265" i="1"/>
  <c r="L265" i="1" s="1"/>
  <c r="I265" i="1"/>
  <c r="K264" i="1"/>
  <c r="J264" i="1"/>
  <c r="L264" i="1" s="1"/>
  <c r="I264" i="1"/>
  <c r="L263" i="1"/>
  <c r="K263" i="1"/>
  <c r="J263" i="1"/>
  <c r="I263" i="1"/>
  <c r="K262" i="1"/>
  <c r="J262" i="1"/>
  <c r="L262" i="1" s="1"/>
  <c r="I262" i="1"/>
  <c r="K261" i="1"/>
  <c r="J261" i="1"/>
  <c r="L261" i="1" s="1"/>
  <c r="I261" i="1"/>
  <c r="K260" i="1"/>
  <c r="J260" i="1"/>
  <c r="L260" i="1" s="1"/>
  <c r="I260" i="1"/>
  <c r="L259" i="1"/>
  <c r="K259" i="1"/>
  <c r="J259" i="1"/>
  <c r="I259" i="1"/>
  <c r="G75" i="3" l="1"/>
  <c r="G65" i="3"/>
  <c r="P247" i="1" l="1"/>
  <c r="P243" i="1" s="1"/>
  <c r="O247" i="1"/>
  <c r="O243" i="1" s="1"/>
  <c r="N247" i="1"/>
  <c r="N243" i="1" s="1"/>
  <c r="P238" i="1"/>
  <c r="O238" i="1"/>
  <c r="N238" i="1"/>
  <c r="P231" i="1"/>
  <c r="O231" i="1"/>
  <c r="N231" i="1"/>
  <c r="P219" i="1"/>
  <c r="O219" i="1"/>
  <c r="N219" i="1"/>
  <c r="P211" i="1"/>
  <c r="P210" i="1" s="1"/>
  <c r="P209" i="1" s="1"/>
  <c r="O211" i="1"/>
  <c r="O210" i="1" s="1"/>
  <c r="O209" i="1" s="1"/>
  <c r="N211" i="1"/>
  <c r="N210" i="1" s="1"/>
  <c r="N209" i="1" s="1"/>
  <c r="P197" i="1"/>
  <c r="O197" i="1"/>
  <c r="N197" i="1"/>
  <c r="P190" i="1"/>
  <c r="O190" i="1"/>
  <c r="N190" i="1"/>
  <c r="P184" i="1"/>
  <c r="O184" i="1"/>
  <c r="N184" i="1"/>
  <c r="P154" i="1"/>
  <c r="O154" i="1"/>
  <c r="N154" i="1"/>
  <c r="P145" i="1"/>
  <c r="O145" i="1"/>
  <c r="N145" i="1"/>
  <c r="P141" i="1"/>
  <c r="O141" i="1"/>
  <c r="N141" i="1"/>
  <c r="P139" i="1"/>
  <c r="O139" i="1"/>
  <c r="N139" i="1"/>
  <c r="P135" i="1"/>
  <c r="O135" i="1"/>
  <c r="N135" i="1"/>
  <c r="P127" i="1"/>
  <c r="P126" i="1" s="1"/>
  <c r="O127" i="1"/>
  <c r="O126" i="1" s="1"/>
  <c r="N127" i="1"/>
  <c r="N126" i="1" s="1"/>
  <c r="P112" i="1"/>
  <c r="P111" i="1" s="1"/>
  <c r="O112" i="1"/>
  <c r="O111" i="1" s="1"/>
  <c r="N112" i="1"/>
  <c r="N111" i="1" s="1"/>
  <c r="P98" i="1"/>
  <c r="O98" i="1"/>
  <c r="N98" i="1"/>
  <c r="P105" i="1"/>
  <c r="O105" i="1"/>
  <c r="N105" i="1"/>
  <c r="P94" i="1"/>
  <c r="O94" i="1"/>
  <c r="N94" i="1"/>
  <c r="P86" i="1"/>
  <c r="O86" i="1"/>
  <c r="N86" i="1"/>
  <c r="P79" i="1"/>
  <c r="O79" i="1"/>
  <c r="N79" i="1"/>
  <c r="P66" i="1"/>
  <c r="O66" i="1"/>
  <c r="N66" i="1"/>
  <c r="P58" i="1"/>
  <c r="O58" i="1"/>
  <c r="N58" i="1"/>
  <c r="P51" i="1"/>
  <c r="O51" i="1"/>
  <c r="N51" i="1"/>
  <c r="P46" i="1"/>
  <c r="O46" i="1"/>
  <c r="N46" i="1"/>
  <c r="J46" i="1"/>
  <c r="K46" i="1"/>
  <c r="P43" i="1"/>
  <c r="O43" i="1"/>
  <c r="N43" i="1"/>
  <c r="P41" i="1"/>
  <c r="O41" i="1"/>
  <c r="N41" i="1"/>
  <c r="P35" i="1"/>
  <c r="O35" i="1"/>
  <c r="N35" i="1"/>
  <c r="P32" i="1"/>
  <c r="O32" i="1"/>
  <c r="N32" i="1"/>
  <c r="P30" i="1"/>
  <c r="O30" i="1"/>
  <c r="N30" i="1"/>
  <c r="P28" i="1"/>
  <c r="O28" i="1"/>
  <c r="N28" i="1"/>
  <c r="P24" i="1"/>
  <c r="O24" i="1"/>
  <c r="N24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6" i="1"/>
  <c r="J246" i="1"/>
  <c r="K245" i="1"/>
  <c r="J245" i="1"/>
  <c r="K244" i="1"/>
  <c r="J244" i="1"/>
  <c r="K242" i="1"/>
  <c r="J242" i="1"/>
  <c r="K241" i="1"/>
  <c r="J241" i="1"/>
  <c r="K240" i="1"/>
  <c r="J240" i="1"/>
  <c r="K239" i="1"/>
  <c r="J239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0" i="1"/>
  <c r="J230" i="1"/>
  <c r="K229" i="1"/>
  <c r="J229" i="1"/>
  <c r="K227" i="1"/>
  <c r="J227" i="1"/>
  <c r="K226" i="1"/>
  <c r="J226" i="1"/>
  <c r="K225" i="1"/>
  <c r="J225" i="1"/>
  <c r="K224" i="1"/>
  <c r="J224" i="1"/>
  <c r="K222" i="1"/>
  <c r="J222" i="1"/>
  <c r="K221" i="1"/>
  <c r="J221" i="1"/>
  <c r="K220" i="1"/>
  <c r="J220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171" i="1"/>
  <c r="J171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89" i="1"/>
  <c r="J189" i="1"/>
  <c r="K188" i="1"/>
  <c r="J188" i="1"/>
  <c r="K187" i="1"/>
  <c r="J187" i="1"/>
  <c r="K186" i="1"/>
  <c r="J186" i="1"/>
  <c r="K185" i="1"/>
  <c r="J185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0" i="1"/>
  <c r="J170" i="1"/>
  <c r="K169" i="1"/>
  <c r="J169" i="1"/>
  <c r="K168" i="1"/>
  <c r="J168" i="1"/>
  <c r="K167" i="1"/>
  <c r="J167" i="1"/>
  <c r="K166" i="1"/>
  <c r="J166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4" i="1"/>
  <c r="J144" i="1"/>
  <c r="K143" i="1"/>
  <c r="J143" i="1"/>
  <c r="K142" i="1"/>
  <c r="J142" i="1"/>
  <c r="K140" i="1"/>
  <c r="K139" i="1" s="1"/>
  <c r="J140" i="1"/>
  <c r="J139" i="1" s="1"/>
  <c r="K138" i="1"/>
  <c r="J138" i="1"/>
  <c r="K137" i="1"/>
  <c r="J137" i="1"/>
  <c r="K136" i="1"/>
  <c r="J136" i="1"/>
  <c r="K133" i="1"/>
  <c r="J133" i="1"/>
  <c r="K134" i="1"/>
  <c r="J134" i="1"/>
  <c r="K132" i="1"/>
  <c r="J132" i="1"/>
  <c r="K131" i="1"/>
  <c r="J131" i="1"/>
  <c r="K130" i="1"/>
  <c r="J130" i="1"/>
  <c r="K129" i="1"/>
  <c r="J129" i="1"/>
  <c r="K128" i="1"/>
  <c r="J128" i="1"/>
  <c r="K125" i="1"/>
  <c r="J125" i="1"/>
  <c r="K121" i="1"/>
  <c r="J121" i="1"/>
  <c r="K118" i="1"/>
  <c r="J118" i="1"/>
  <c r="K117" i="1"/>
  <c r="J117" i="1"/>
  <c r="K110" i="1"/>
  <c r="J110" i="1"/>
  <c r="K109" i="1"/>
  <c r="J109" i="1"/>
  <c r="K108" i="1"/>
  <c r="J108" i="1"/>
  <c r="K107" i="1"/>
  <c r="J107" i="1"/>
  <c r="K106" i="1"/>
  <c r="J106" i="1"/>
  <c r="K103" i="1"/>
  <c r="J103" i="1"/>
  <c r="K102" i="1"/>
  <c r="J102" i="1"/>
  <c r="K101" i="1"/>
  <c r="J101" i="1"/>
  <c r="K100" i="1"/>
  <c r="J100" i="1"/>
  <c r="K99" i="1"/>
  <c r="J99" i="1"/>
  <c r="K97" i="1"/>
  <c r="J97" i="1"/>
  <c r="K96" i="1"/>
  <c r="J96" i="1"/>
  <c r="K95" i="1"/>
  <c r="J95" i="1"/>
  <c r="K91" i="1"/>
  <c r="J91" i="1"/>
  <c r="K90" i="1"/>
  <c r="J90" i="1"/>
  <c r="K89" i="1"/>
  <c r="J89" i="1"/>
  <c r="K87" i="1"/>
  <c r="J87" i="1"/>
  <c r="K85" i="1"/>
  <c r="J85" i="1"/>
  <c r="K84" i="1"/>
  <c r="J84" i="1"/>
  <c r="K83" i="1"/>
  <c r="J83" i="1"/>
  <c r="K82" i="1"/>
  <c r="J82" i="1"/>
  <c r="K81" i="1"/>
  <c r="J81" i="1"/>
  <c r="K80" i="1"/>
  <c r="J80" i="1"/>
  <c r="K78" i="1"/>
  <c r="J78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5" i="1"/>
  <c r="J65" i="1"/>
  <c r="K64" i="1"/>
  <c r="J64" i="1"/>
  <c r="K62" i="1"/>
  <c r="J62" i="1"/>
  <c r="K61" i="1"/>
  <c r="J61" i="1"/>
  <c r="K59" i="1"/>
  <c r="J59" i="1"/>
  <c r="K56" i="1"/>
  <c r="J56" i="1"/>
  <c r="K53" i="1"/>
  <c r="J53" i="1"/>
  <c r="K45" i="1"/>
  <c r="J45" i="1"/>
  <c r="K44" i="1"/>
  <c r="K43" i="1" s="1"/>
  <c r="J44" i="1"/>
  <c r="J43" i="1" s="1"/>
  <c r="K42" i="1"/>
  <c r="K41" i="1" s="1"/>
  <c r="J42" i="1"/>
  <c r="J41" i="1" s="1"/>
  <c r="K39" i="1"/>
  <c r="J39" i="1"/>
  <c r="K38" i="1"/>
  <c r="J38" i="1"/>
  <c r="K37" i="1"/>
  <c r="J37" i="1"/>
  <c r="K36" i="1"/>
  <c r="J36" i="1"/>
  <c r="K34" i="1"/>
  <c r="J34" i="1"/>
  <c r="K33" i="1"/>
  <c r="J33" i="1"/>
  <c r="K31" i="1"/>
  <c r="K30" i="1" s="1"/>
  <c r="J31" i="1"/>
  <c r="J30" i="1" s="1"/>
  <c r="K29" i="1"/>
  <c r="K28" i="1" s="1"/>
  <c r="J29" i="1"/>
  <c r="J28" i="1" s="1"/>
  <c r="K26" i="1"/>
  <c r="J26" i="1"/>
  <c r="K25" i="1"/>
  <c r="J25" i="1"/>
  <c r="I257" i="1"/>
  <c r="I256" i="1"/>
  <c r="I255" i="1"/>
  <c r="I254" i="1"/>
  <c r="I253" i="1"/>
  <c r="I252" i="1"/>
  <c r="I251" i="1"/>
  <c r="I250" i="1"/>
  <c r="I249" i="1"/>
  <c r="I248" i="1"/>
  <c r="I246" i="1"/>
  <c r="I245" i="1"/>
  <c r="I244" i="1"/>
  <c r="I242" i="1"/>
  <c r="I241" i="1"/>
  <c r="I240" i="1"/>
  <c r="I239" i="1"/>
  <c r="I237" i="1"/>
  <c r="I236" i="1"/>
  <c r="I235" i="1"/>
  <c r="I234" i="1"/>
  <c r="I233" i="1"/>
  <c r="I232" i="1"/>
  <c r="I230" i="1"/>
  <c r="I229" i="1"/>
  <c r="I227" i="1"/>
  <c r="I226" i="1"/>
  <c r="I225" i="1"/>
  <c r="I224" i="1"/>
  <c r="I222" i="1"/>
  <c r="I221" i="1"/>
  <c r="I220" i="1"/>
  <c r="I217" i="1"/>
  <c r="I216" i="1"/>
  <c r="I215" i="1"/>
  <c r="I214" i="1"/>
  <c r="I213" i="1"/>
  <c r="I212" i="1"/>
  <c r="I171" i="1"/>
  <c r="I208" i="1"/>
  <c r="I207" i="1"/>
  <c r="I206" i="1"/>
  <c r="I205" i="1"/>
  <c r="I204" i="1"/>
  <c r="I203" i="1"/>
  <c r="I202" i="1"/>
  <c r="I201" i="1"/>
  <c r="I200" i="1"/>
  <c r="I199" i="1"/>
  <c r="I198" i="1"/>
  <c r="I196" i="1"/>
  <c r="I195" i="1"/>
  <c r="I194" i="1"/>
  <c r="I193" i="1"/>
  <c r="I192" i="1"/>
  <c r="I191" i="1"/>
  <c r="I189" i="1"/>
  <c r="I188" i="1"/>
  <c r="I187" i="1"/>
  <c r="I186" i="1"/>
  <c r="I185" i="1"/>
  <c r="I183" i="1"/>
  <c r="I182" i="1"/>
  <c r="I181" i="1"/>
  <c r="I180" i="1"/>
  <c r="I179" i="1"/>
  <c r="I178" i="1"/>
  <c r="I177" i="1"/>
  <c r="I176" i="1"/>
  <c r="I175" i="1"/>
  <c r="I174" i="1"/>
  <c r="I173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3" i="1"/>
  <c r="I152" i="1"/>
  <c r="I151" i="1"/>
  <c r="I150" i="1"/>
  <c r="I149" i="1"/>
  <c r="I148" i="1"/>
  <c r="I147" i="1"/>
  <c r="I146" i="1"/>
  <c r="I144" i="1"/>
  <c r="I143" i="1"/>
  <c r="I142" i="1"/>
  <c r="I140" i="1"/>
  <c r="I138" i="1"/>
  <c r="I137" i="1"/>
  <c r="I136" i="1"/>
  <c r="I133" i="1"/>
  <c r="I134" i="1"/>
  <c r="I132" i="1"/>
  <c r="I131" i="1"/>
  <c r="I130" i="1"/>
  <c r="I129" i="1"/>
  <c r="I128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0" i="1"/>
  <c r="I109" i="1"/>
  <c r="I108" i="1"/>
  <c r="I107" i="1"/>
  <c r="I106" i="1"/>
  <c r="I103" i="1"/>
  <c r="I102" i="1"/>
  <c r="I101" i="1"/>
  <c r="I100" i="1"/>
  <c r="I99" i="1"/>
  <c r="I97" i="1"/>
  <c r="I96" i="1"/>
  <c r="I95" i="1"/>
  <c r="I93" i="1"/>
  <c r="I92" i="1"/>
  <c r="I91" i="1"/>
  <c r="I90" i="1"/>
  <c r="I89" i="1"/>
  <c r="I87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5" i="1"/>
  <c r="I64" i="1"/>
  <c r="I63" i="1"/>
  <c r="I62" i="1"/>
  <c r="I61" i="1"/>
  <c r="I60" i="1"/>
  <c r="I59" i="1"/>
  <c r="I57" i="1"/>
  <c r="I56" i="1"/>
  <c r="I55" i="1"/>
  <c r="I54" i="1"/>
  <c r="I53" i="1"/>
  <c r="I52" i="1"/>
  <c r="I45" i="1"/>
  <c r="I44" i="1"/>
  <c r="I42" i="1"/>
  <c r="I40" i="1"/>
  <c r="I39" i="1"/>
  <c r="I38" i="1"/>
  <c r="I37" i="1"/>
  <c r="I36" i="1"/>
  <c r="I34" i="1"/>
  <c r="I33" i="1"/>
  <c r="I31" i="1"/>
  <c r="I29" i="1"/>
  <c r="I26" i="1"/>
  <c r="I25" i="1"/>
  <c r="P50" i="1" l="1"/>
  <c r="P49" i="1" s="1"/>
  <c r="P218" i="1"/>
  <c r="K223" i="1"/>
  <c r="K231" i="1"/>
  <c r="K238" i="1"/>
  <c r="K228" i="1"/>
  <c r="L246" i="1"/>
  <c r="L257" i="1"/>
  <c r="P172" i="1"/>
  <c r="L245" i="1"/>
  <c r="J211" i="1"/>
  <c r="J210" i="1" s="1"/>
  <c r="J209" i="1" s="1"/>
  <c r="J238" i="1"/>
  <c r="J247" i="1"/>
  <c r="J243" i="1" s="1"/>
  <c r="L250" i="1"/>
  <c r="O27" i="1"/>
  <c r="O104" i="1"/>
  <c r="N172" i="1"/>
  <c r="L254" i="1"/>
  <c r="J223" i="1"/>
  <c r="L252" i="1"/>
  <c r="L256" i="1"/>
  <c r="O50" i="1"/>
  <c r="O49" i="1" s="1"/>
  <c r="K247" i="1"/>
  <c r="K243" i="1" s="1"/>
  <c r="P27" i="1"/>
  <c r="N104" i="1"/>
  <c r="O172" i="1"/>
  <c r="J228" i="1"/>
  <c r="J231" i="1"/>
  <c r="L249" i="1"/>
  <c r="L251" i="1"/>
  <c r="L253" i="1"/>
  <c r="L255" i="1"/>
  <c r="N50" i="1"/>
  <c r="N49" i="1" s="1"/>
  <c r="L248" i="1"/>
  <c r="N218" i="1"/>
  <c r="N27" i="1"/>
  <c r="O218" i="1"/>
  <c r="P104" i="1"/>
  <c r="K211" i="1"/>
  <c r="K210" i="1" s="1"/>
  <c r="K209" i="1" s="1"/>
  <c r="J135" i="1"/>
  <c r="J141" i="1"/>
  <c r="J197" i="1"/>
  <c r="K197" i="1"/>
  <c r="L171" i="1"/>
  <c r="K98" i="1"/>
  <c r="K127" i="1"/>
  <c r="K126" i="1" s="1"/>
  <c r="K145" i="1"/>
  <c r="K24" i="1"/>
  <c r="K135" i="1"/>
  <c r="K79" i="1"/>
  <c r="K94" i="1"/>
  <c r="K141" i="1"/>
  <c r="J24" i="1"/>
  <c r="J98" i="1"/>
  <c r="J127" i="1"/>
  <c r="J126" i="1" s="1"/>
  <c r="J145" i="1"/>
  <c r="J79" i="1"/>
  <c r="J94" i="1"/>
  <c r="J105" i="1"/>
  <c r="K105" i="1"/>
  <c r="K32" i="1"/>
  <c r="J32" i="1"/>
  <c r="L25" i="1"/>
  <c r="L69" i="1"/>
  <c r="L71" i="1"/>
  <c r="L73" i="1"/>
  <c r="L75" i="1"/>
  <c r="L78" i="1"/>
  <c r="L80" i="1"/>
  <c r="L82" i="1"/>
  <c r="L84" i="1"/>
  <c r="L90" i="1"/>
  <c r="L96" i="1"/>
  <c r="L100" i="1"/>
  <c r="L102" i="1"/>
  <c r="L107" i="1"/>
  <c r="L109" i="1"/>
  <c r="L117" i="1"/>
  <c r="L121" i="1"/>
  <c r="L128" i="1"/>
  <c r="L130" i="1"/>
  <c r="L132" i="1"/>
  <c r="L133" i="1"/>
  <c r="L136" i="1"/>
  <c r="L42" i="1"/>
  <c r="L41" i="1" s="1"/>
  <c r="L44" i="1"/>
  <c r="L43" i="1" s="1"/>
  <c r="L62" i="1"/>
  <c r="L65" i="1"/>
  <c r="L138" i="1"/>
  <c r="L140" i="1"/>
  <c r="L139" i="1" s="1"/>
  <c r="L142" i="1"/>
  <c r="L144" i="1"/>
  <c r="L146" i="1"/>
  <c r="L148" i="1"/>
  <c r="L150" i="1"/>
  <c r="L152" i="1"/>
  <c r="L156" i="1"/>
  <c r="L158" i="1"/>
  <c r="L160" i="1"/>
  <c r="L162" i="1"/>
  <c r="L166" i="1"/>
  <c r="L168" i="1"/>
  <c r="L170" i="1"/>
  <c r="L173" i="1"/>
  <c r="L177" i="1"/>
  <c r="L181" i="1"/>
  <c r="L185" i="1"/>
  <c r="L189" i="1"/>
  <c r="L193" i="1"/>
  <c r="L201" i="1"/>
  <c r="L205" i="1"/>
  <c r="L213" i="1"/>
  <c r="L217" i="1"/>
  <c r="L220" i="1"/>
  <c r="L222" i="1"/>
  <c r="L226" i="1"/>
  <c r="L230" i="1"/>
  <c r="L236" i="1"/>
  <c r="L240" i="1"/>
  <c r="L242" i="1"/>
  <c r="L244" i="1"/>
  <c r="L26" i="1"/>
  <c r="L34" i="1"/>
  <c r="L36" i="1"/>
  <c r="L38" i="1"/>
  <c r="L45" i="1"/>
  <c r="L56" i="1"/>
  <c r="L61" i="1"/>
  <c r="L68" i="1"/>
  <c r="L70" i="1"/>
  <c r="L72" i="1"/>
  <c r="L74" i="1"/>
  <c r="L76" i="1"/>
  <c r="L95" i="1"/>
  <c r="L97" i="1"/>
  <c r="L103" i="1"/>
  <c r="L106" i="1"/>
  <c r="L108" i="1"/>
  <c r="L110" i="1"/>
  <c r="L125" i="1"/>
  <c r="L129" i="1"/>
  <c r="L131" i="1"/>
  <c r="L134" i="1"/>
  <c r="L137" i="1"/>
  <c r="L143" i="1"/>
  <c r="L147" i="1"/>
  <c r="L149" i="1"/>
  <c r="L151" i="1"/>
  <c r="L153" i="1"/>
  <c r="L155" i="1"/>
  <c r="L157" i="1"/>
  <c r="L159" i="1"/>
  <c r="L161" i="1"/>
  <c r="L163" i="1"/>
  <c r="L167" i="1"/>
  <c r="L169" i="1"/>
  <c r="L174" i="1"/>
  <c r="L176" i="1"/>
  <c r="L178" i="1"/>
  <c r="L180" i="1"/>
  <c r="L182" i="1"/>
  <c r="L186" i="1"/>
  <c r="L188" i="1"/>
  <c r="L192" i="1"/>
  <c r="L194" i="1"/>
  <c r="L196" i="1"/>
  <c r="L198" i="1"/>
  <c r="L200" i="1"/>
  <c r="L202" i="1"/>
  <c r="L204" i="1"/>
  <c r="L206" i="1"/>
  <c r="L208" i="1"/>
  <c r="L212" i="1"/>
  <c r="L214" i="1"/>
  <c r="L216" i="1"/>
  <c r="L221" i="1"/>
  <c r="L225" i="1"/>
  <c r="L227" i="1"/>
  <c r="L229" i="1"/>
  <c r="L233" i="1"/>
  <c r="L235" i="1"/>
  <c r="L237" i="1"/>
  <c r="L239" i="1"/>
  <c r="L241" i="1"/>
  <c r="L64" i="1"/>
  <c r="L99" i="1"/>
  <c r="L101" i="1"/>
  <c r="L118" i="1"/>
  <c r="L31" i="1"/>
  <c r="L30" i="1" s="1"/>
  <c r="L37" i="1"/>
  <c r="L175" i="1"/>
  <c r="L179" i="1"/>
  <c r="L183" i="1"/>
  <c r="L187" i="1"/>
  <c r="L191" i="1"/>
  <c r="L195" i="1"/>
  <c r="L199" i="1"/>
  <c r="L203" i="1"/>
  <c r="L207" i="1"/>
  <c r="L215" i="1"/>
  <c r="L224" i="1"/>
  <c r="L232" i="1"/>
  <c r="L234" i="1"/>
  <c r="L29" i="1"/>
  <c r="L28" i="1" s="1"/>
  <c r="L33" i="1"/>
  <c r="L39" i="1"/>
  <c r="L53" i="1"/>
  <c r="L81" i="1"/>
  <c r="L83" i="1"/>
  <c r="L85" i="1"/>
  <c r="L87" i="1"/>
  <c r="L89" i="1"/>
  <c r="L91" i="1"/>
  <c r="L59" i="1"/>
  <c r="L67" i="1"/>
  <c r="F40" i="1"/>
  <c r="K219" i="1" l="1"/>
  <c r="K218" i="1" s="1"/>
  <c r="O23" i="1"/>
  <c r="N23" i="1"/>
  <c r="J219" i="1"/>
  <c r="J218" i="1" s="1"/>
  <c r="L190" i="1"/>
  <c r="L228" i="1"/>
  <c r="L184" i="1"/>
  <c r="L231" i="1"/>
  <c r="P23" i="1"/>
  <c r="L247" i="1"/>
  <c r="L243" i="1" s="1"/>
  <c r="L223" i="1"/>
  <c r="L238" i="1"/>
  <c r="L211" i="1"/>
  <c r="L210" i="1" s="1"/>
  <c r="L209" i="1" s="1"/>
  <c r="L98" i="1"/>
  <c r="L197" i="1"/>
  <c r="L145" i="1"/>
  <c r="L105" i="1"/>
  <c r="L135" i="1"/>
  <c r="L127" i="1"/>
  <c r="L126" i="1" s="1"/>
  <c r="L94" i="1"/>
  <c r="L141" i="1"/>
  <c r="L79" i="1"/>
  <c r="L24" i="1"/>
  <c r="L32" i="1"/>
  <c r="K40" i="1"/>
  <c r="K35" i="1" s="1"/>
  <c r="K27" i="1" s="1"/>
  <c r="J40" i="1"/>
  <c r="J35" i="1" s="1"/>
  <c r="J27" i="1" s="1"/>
  <c r="G127" i="3"/>
  <c r="G126" i="3"/>
  <c r="G125" i="3"/>
  <c r="G124" i="3"/>
  <c r="G123" i="3"/>
  <c r="G122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5" i="3"/>
  <c r="G84" i="3"/>
  <c r="G83" i="3"/>
  <c r="G81" i="3"/>
  <c r="G80" i="3"/>
  <c r="G79" i="3"/>
  <c r="G78" i="3"/>
  <c r="G77" i="3"/>
  <c r="G74" i="3"/>
  <c r="G73" i="3"/>
  <c r="G72" i="3"/>
  <c r="G71" i="3"/>
  <c r="G70" i="3"/>
  <c r="G69" i="3"/>
  <c r="G68" i="3"/>
  <c r="G67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8" i="3"/>
  <c r="G66" i="3" l="1"/>
  <c r="G82" i="3"/>
  <c r="G121" i="3"/>
  <c r="G38" i="3"/>
  <c r="G37" i="3" s="1"/>
  <c r="G101" i="3"/>
  <c r="G7" i="3"/>
  <c r="I47" i="1" s="1"/>
  <c r="L47" i="1" s="1"/>
  <c r="G76" i="3"/>
  <c r="G86" i="3"/>
  <c r="L219" i="1"/>
  <c r="L218" i="1" s="1"/>
  <c r="L40" i="1"/>
  <c r="L35" i="1" s="1"/>
  <c r="L27" i="1" s="1"/>
  <c r="G6" i="3" l="1"/>
  <c r="I48" i="1"/>
  <c r="L48" i="1" s="1"/>
  <c r="L46" i="1" s="1"/>
  <c r="F77" i="1"/>
  <c r="F165" i="1"/>
  <c r="F164" i="1"/>
  <c r="F123" i="1"/>
  <c r="F122" i="1"/>
  <c r="K123" i="1" l="1"/>
  <c r="J123" i="1"/>
  <c r="J164" i="1"/>
  <c r="J154" i="1" s="1"/>
  <c r="K164" i="1"/>
  <c r="K165" i="1"/>
  <c r="J165" i="1"/>
  <c r="J122" i="1"/>
  <c r="K122" i="1"/>
  <c r="J77" i="1"/>
  <c r="J66" i="1" s="1"/>
  <c r="K77" i="1"/>
  <c r="K66" i="1" s="1"/>
  <c r="F60" i="1"/>
  <c r="F54" i="1"/>
  <c r="F55" i="1"/>
  <c r="F52" i="1"/>
  <c r="F113" i="1"/>
  <c r="F114" i="1"/>
  <c r="F115" i="1"/>
  <c r="F116" i="1"/>
  <c r="F119" i="1"/>
  <c r="F120" i="1"/>
  <c r="F124" i="1"/>
  <c r="F93" i="1"/>
  <c r="F92" i="1"/>
  <c r="K154" i="1" l="1"/>
  <c r="L165" i="1"/>
  <c r="L123" i="1"/>
  <c r="J120" i="1"/>
  <c r="K120" i="1"/>
  <c r="K92" i="1"/>
  <c r="J92" i="1"/>
  <c r="K113" i="1"/>
  <c r="J113" i="1"/>
  <c r="L164" i="1"/>
  <c r="L154" i="1" s="1"/>
  <c r="K54" i="1"/>
  <c r="J54" i="1"/>
  <c r="F63" i="1"/>
  <c r="J60" i="1"/>
  <c r="K60" i="1"/>
  <c r="J114" i="1"/>
  <c r="K114" i="1"/>
  <c r="K119" i="1"/>
  <c r="J119" i="1"/>
  <c r="L122" i="1"/>
  <c r="J93" i="1"/>
  <c r="K93" i="1"/>
  <c r="J116" i="1"/>
  <c r="K116" i="1"/>
  <c r="K52" i="1"/>
  <c r="J52" i="1"/>
  <c r="J124" i="1"/>
  <c r="K124" i="1"/>
  <c r="K115" i="1"/>
  <c r="J115" i="1"/>
  <c r="J55" i="1"/>
  <c r="K55" i="1"/>
  <c r="L77" i="1"/>
  <c r="L66" i="1" s="1"/>
  <c r="F57" i="1"/>
  <c r="L124" i="1" l="1"/>
  <c r="L116" i="1"/>
  <c r="L55" i="1"/>
  <c r="L119" i="1"/>
  <c r="L113" i="1"/>
  <c r="J112" i="1"/>
  <c r="J111" i="1" s="1"/>
  <c r="J104" i="1" s="1"/>
  <c r="K112" i="1"/>
  <c r="K111" i="1" s="1"/>
  <c r="K104" i="1" s="1"/>
  <c r="L92" i="1"/>
  <c r="J88" i="1"/>
  <c r="J86" i="1" s="1"/>
  <c r="K88" i="1"/>
  <c r="K86" i="1" s="1"/>
  <c r="J57" i="1"/>
  <c r="K57" i="1"/>
  <c r="K51" i="1" s="1"/>
  <c r="L115" i="1"/>
  <c r="L52" i="1"/>
  <c r="J51" i="1"/>
  <c r="L60" i="1"/>
  <c r="L93" i="1"/>
  <c r="K63" i="1"/>
  <c r="K58" i="1" s="1"/>
  <c r="J63" i="1"/>
  <c r="J58" i="1" s="1"/>
  <c r="L114" i="1"/>
  <c r="L54" i="1"/>
  <c r="L120" i="1"/>
  <c r="J50" i="1" l="1"/>
  <c r="J49" i="1" s="1"/>
  <c r="L112" i="1"/>
  <c r="L111" i="1" s="1"/>
  <c r="K50" i="1"/>
  <c r="K49" i="1" s="1"/>
  <c r="L88" i="1"/>
  <c r="L86" i="1" s="1"/>
  <c r="L57" i="1"/>
  <c r="L51" i="1" s="1"/>
  <c r="L63" i="1"/>
  <c r="L58" i="1" s="1"/>
  <c r="L50" i="1" l="1"/>
  <c r="L49" i="1" l="1"/>
  <c r="L104" i="1"/>
  <c r="L172" i="1"/>
  <c r="L23" i="1" l="1"/>
  <c r="L266" i="1" s="1"/>
  <c r="M261" i="1" l="1"/>
  <c r="M263" i="1"/>
  <c r="M260" i="1"/>
  <c r="M265" i="1"/>
  <c r="M262" i="1"/>
  <c r="M259" i="1"/>
  <c r="M264" i="1"/>
  <c r="M266" i="1"/>
  <c r="L22" i="1"/>
  <c r="M22" i="1" l="1"/>
  <c r="M26" i="1"/>
  <c r="M60" i="1"/>
  <c r="M93" i="1"/>
  <c r="M188" i="1"/>
  <c r="M232" i="1"/>
  <c r="M123" i="1"/>
  <c r="M156" i="1"/>
  <c r="M49" i="1"/>
  <c r="M44" i="1"/>
  <c r="M215" i="1"/>
  <c r="M121" i="1"/>
  <c r="M204" i="1"/>
  <c r="M139" i="1"/>
  <c r="M155" i="1"/>
  <c r="M110" i="1"/>
  <c r="M168" i="1"/>
  <c r="M42" i="1"/>
  <c r="M236" i="1"/>
  <c r="M107" i="1"/>
  <c r="M203" i="1"/>
  <c r="M27" i="1"/>
  <c r="M193" i="1"/>
  <c r="M63" i="1"/>
  <c r="M134" i="1"/>
  <c r="M120" i="1"/>
  <c r="M46" i="1"/>
  <c r="M51" i="1"/>
  <c r="M164" i="1"/>
  <c r="M111" i="1"/>
  <c r="M106" i="1"/>
  <c r="M50" i="1"/>
  <c r="M182" i="1"/>
  <c r="M105" i="1"/>
  <c r="M79" i="1"/>
  <c r="M248" i="1"/>
  <c r="M132" i="1"/>
  <c r="M77" i="1"/>
  <c r="M76" i="1"/>
  <c r="M25" i="1"/>
  <c r="M88" i="1"/>
  <c r="M179" i="1"/>
  <c r="M113" i="1"/>
  <c r="M141" i="1"/>
  <c r="M253" i="1"/>
  <c r="M122" i="1"/>
  <c r="M112" i="1"/>
  <c r="M198" i="1"/>
  <c r="M176" i="1"/>
  <c r="M136" i="1"/>
  <c r="M81" i="1"/>
  <c r="M228" i="1"/>
  <c r="M169" i="1"/>
  <c r="M100" i="1"/>
  <c r="M85" i="1"/>
  <c r="M223" i="1"/>
  <c r="M157" i="1"/>
  <c r="M252" i="1"/>
  <c r="M184" i="1"/>
  <c r="M124" i="1"/>
  <c r="M109" i="1"/>
  <c r="M116" i="1"/>
  <c r="M237" i="1"/>
  <c r="M48" i="1"/>
  <c r="M133" i="1"/>
  <c r="M131" i="1"/>
  <c r="M24" i="1"/>
  <c r="M87" i="1"/>
  <c r="M140" i="1"/>
  <c r="M47" i="1"/>
  <c r="M235" i="1"/>
  <c r="M84" i="1"/>
  <c r="M239" i="1"/>
  <c r="M148" i="1"/>
  <c r="M224" i="1"/>
  <c r="M130" i="1"/>
  <c r="M244" i="1"/>
  <c r="M115" i="1"/>
  <c r="M217" i="1"/>
  <c r="M229" i="1"/>
  <c r="M43" i="1"/>
  <c r="M158" i="1"/>
  <c r="M117" i="1"/>
  <c r="M39" i="1"/>
  <c r="M75" i="1"/>
  <c r="M243" i="1"/>
  <c r="M58" i="1"/>
  <c r="M95" i="1"/>
  <c r="M92" i="1"/>
  <c r="M143" i="1"/>
  <c r="M210" i="1"/>
  <c r="M183" i="1"/>
  <c r="M101" i="1"/>
  <c r="M31" i="1"/>
  <c r="M218" i="1"/>
  <c r="M104" i="1"/>
  <c r="M35" i="1"/>
  <c r="M56" i="1"/>
  <c r="M149" i="1"/>
  <c r="M250" i="1"/>
  <c r="M160" i="1"/>
  <c r="M62" i="1"/>
  <c r="M96" i="1"/>
  <c r="M57" i="1"/>
  <c r="M70" i="1"/>
  <c r="M249" i="1"/>
  <c r="M256" i="1"/>
  <c r="M166" i="1"/>
  <c r="M32" i="1"/>
  <c r="M242" i="1"/>
  <c r="M201" i="1"/>
  <c r="M99" i="1"/>
  <c r="M150" i="1"/>
  <c r="M207" i="1"/>
  <c r="M216" i="1"/>
  <c r="M187" i="1"/>
  <c r="M231" i="1"/>
  <c r="M177" i="1"/>
  <c r="M190" i="1"/>
  <c r="M214" i="1"/>
  <c r="M98" i="1"/>
  <c r="M189" i="1"/>
  <c r="M37" i="1"/>
  <c r="M36" i="1"/>
  <c r="M71" i="1"/>
  <c r="M170" i="1"/>
  <c r="M175" i="1"/>
  <c r="M74" i="1"/>
  <c r="M222" i="1"/>
  <c r="M254" i="1"/>
  <c r="M59" i="1"/>
  <c r="M108" i="1"/>
  <c r="M68" i="1"/>
  <c r="M196" i="1"/>
  <c r="M64" i="1"/>
  <c r="M178" i="1"/>
  <c r="M230" i="1"/>
  <c r="M54" i="1"/>
  <c r="M194" i="1"/>
  <c r="M33" i="1"/>
  <c r="M127" i="1"/>
  <c r="M251" i="1"/>
  <c r="M211" i="1"/>
  <c r="M52" i="1"/>
  <c r="M145" i="1"/>
  <c r="M28" i="1"/>
  <c r="M73" i="1"/>
  <c r="M221" i="1"/>
  <c r="M94" i="1"/>
  <c r="M137" i="1"/>
  <c r="M209" i="1"/>
  <c r="M161" i="1"/>
  <c r="M41" i="1"/>
  <c r="M65" i="1"/>
  <c r="M80" i="1"/>
  <c r="M30" i="1"/>
  <c r="M171" i="1"/>
  <c r="M233" i="1"/>
  <c r="M245" i="1"/>
  <c r="M128" i="1"/>
  <c r="M212" i="1"/>
  <c r="M45" i="1"/>
  <c r="M220" i="1"/>
  <c r="M240" i="1"/>
  <c r="M226" i="1"/>
  <c r="M34" i="1"/>
  <c r="M167" i="1"/>
  <c r="M200" i="1"/>
  <c r="M257" i="1"/>
  <c r="M38" i="1"/>
  <c r="M55" i="1"/>
  <c r="M255" i="1"/>
  <c r="M153" i="1"/>
  <c r="M61" i="1"/>
  <c r="M40" i="1"/>
  <c r="M78" i="1"/>
  <c r="M234" i="1"/>
  <c r="M72" i="1"/>
  <c r="M195" i="1"/>
  <c r="M53" i="1"/>
  <c r="M151" i="1"/>
  <c r="M225" i="1"/>
  <c r="M125" i="1"/>
  <c r="M29" i="1"/>
  <c r="M202" i="1"/>
  <c r="M247" i="1"/>
  <c r="M238" i="1"/>
  <c r="M69" i="1"/>
  <c r="M147" i="1"/>
  <c r="M152" i="1"/>
  <c r="M154" i="1"/>
  <c r="M90" i="1"/>
  <c r="M205" i="1"/>
  <c r="M197" i="1"/>
  <c r="M97" i="1"/>
  <c r="M173" i="1"/>
  <c r="M246" i="1"/>
  <c r="M102" i="1"/>
  <c r="M180" i="1"/>
  <c r="M159" i="1"/>
  <c r="M241" i="1"/>
  <c r="M206" i="1"/>
  <c r="M186" i="1"/>
  <c r="M213" i="1"/>
  <c r="M86" i="1"/>
  <c r="M144" i="1"/>
  <c r="M67" i="1"/>
  <c r="M66" i="1"/>
  <c r="M174" i="1"/>
  <c r="M103" i="1"/>
  <c r="M165" i="1"/>
  <c r="M114" i="1"/>
  <c r="M199" i="1"/>
  <c r="M227" i="1"/>
  <c r="M185" i="1"/>
  <c r="M191" i="1"/>
  <c r="M162" i="1"/>
  <c r="M208" i="1"/>
  <c r="M91" i="1"/>
  <c r="M119" i="1"/>
  <c r="M219" i="1"/>
  <c r="M83" i="1"/>
  <c r="M118" i="1"/>
  <c r="M181" i="1"/>
  <c r="M138" i="1"/>
  <c r="M129" i="1"/>
  <c r="M146" i="1"/>
  <c r="M163" i="1"/>
  <c r="M89" i="1"/>
  <c r="M82" i="1"/>
  <c r="M135" i="1"/>
  <c r="M126" i="1"/>
  <c r="M142" i="1"/>
  <c r="M192" i="1"/>
  <c r="M172" i="1"/>
  <c r="M23" i="1"/>
  <c r="J190" i="1" l="1"/>
  <c r="K190" i="1"/>
  <c r="J184" i="1"/>
  <c r="K184" i="1"/>
  <c r="K172" i="1" l="1"/>
  <c r="K23" i="1" s="1"/>
  <c r="J172" i="1"/>
  <c r="J23" i="1" s="1"/>
</calcChain>
</file>

<file path=xl/comments1.xml><?xml version="1.0" encoding="utf-8"?>
<comments xmlns="http://schemas.openxmlformats.org/spreadsheetml/2006/main">
  <authors>
    <author>Автор</author>
  </authors>
  <commentList>
    <comment ref="F29" authorId="0" shapeId="0">
      <text>
        <r>
          <rPr>
            <sz val="9"/>
            <color indexed="81"/>
            <rFont val="Tahoma"/>
            <family val="2"/>
            <charset val="204"/>
          </rPr>
          <t>Устройство камеры предусмотрено проектом выноса сетей</t>
        </r>
      </text>
    </comment>
    <comment ref="F31" authorId="0" shapeId="0">
      <text>
        <r>
          <rPr>
            <sz val="9"/>
            <color indexed="81"/>
            <rFont val="Tahoma"/>
            <family val="2"/>
            <charset val="204"/>
          </rPr>
          <t>Устройство камеры предусмотренно проектом выноса сетей</t>
        </r>
      </text>
    </comment>
    <comment ref="F33" authorId="0" shapeId="0">
      <text>
        <r>
          <rPr>
            <sz val="9"/>
            <color indexed="81"/>
            <rFont val="Tahoma"/>
            <family val="2"/>
            <charset val="204"/>
          </rPr>
          <t>без учета выпусков</t>
        </r>
      </text>
    </comment>
    <comment ref="F39" authorId="0" shapeId="0">
      <text>
        <r>
          <rPr>
            <sz val="9"/>
            <color indexed="81"/>
            <rFont val="Tahoma"/>
            <family val="2"/>
            <charset val="204"/>
          </rPr>
          <t>без учета выпусков</t>
        </r>
      </text>
    </comment>
  </commentList>
</comments>
</file>

<file path=xl/sharedStrings.xml><?xml version="1.0" encoding="utf-8"?>
<sst xmlns="http://schemas.openxmlformats.org/spreadsheetml/2006/main" count="1231" uniqueCount="715">
  <si>
    <t>ID1</t>
  </si>
  <si>
    <t>L</t>
  </si>
  <si>
    <t>Наименование статьй расходов на реконструкцию и строительство</t>
  </si>
  <si>
    <t>Статья 1-го уровня</t>
  </si>
  <si>
    <t>Статья 2-го уровня</t>
  </si>
  <si>
    <t>статья 4-го уровня</t>
  </si>
  <si>
    <t>Теплоснабжение</t>
  </si>
  <si>
    <t>Статья 3-го уровня</t>
  </si>
  <si>
    <t>Строительно-монтажные работы и подготовка площадки</t>
  </si>
  <si>
    <t>Подготовка территории и освобождение пятна застройки</t>
  </si>
  <si>
    <t>Инженерная подготовка территории для начала строительства (сети на период строительства, дендрологические работы, рекультивация, вертикальная планировка территории и т.п.)</t>
  </si>
  <si>
    <t>Прочие работы по подготовке территории</t>
  </si>
  <si>
    <t>Подготовительный период и содержание объекта на период строительства</t>
  </si>
  <si>
    <t>Подготовительный период</t>
  </si>
  <si>
    <t>431.1</t>
  </si>
  <si>
    <t>431.2</t>
  </si>
  <si>
    <t>431.3</t>
  </si>
  <si>
    <t>431.9</t>
  </si>
  <si>
    <t>Содержание площадки в период строительства</t>
  </si>
  <si>
    <t>Комплекс работ по подземной части</t>
  </si>
  <si>
    <t>Земляные работы и ограждения котлована</t>
  </si>
  <si>
    <t>441.9</t>
  </si>
  <si>
    <t>Прочие земляные работы и ограждения котлована</t>
  </si>
  <si>
    <t>442.1</t>
  </si>
  <si>
    <t>Водопонижение/водоотведение</t>
  </si>
  <si>
    <t>статья 5-го уровня</t>
  </si>
  <si>
    <t>442.2</t>
  </si>
  <si>
    <t>442.3</t>
  </si>
  <si>
    <t>442.4</t>
  </si>
  <si>
    <t>442.9</t>
  </si>
  <si>
    <t>Прочие расходы на работы по устройству фундамента, в т.ч. пристенный дренаж</t>
  </si>
  <si>
    <t>Монтаж конструкций подземной части нулевого цикла</t>
  </si>
  <si>
    <t>443.1</t>
  </si>
  <si>
    <t>443.2</t>
  </si>
  <si>
    <t>443.3</t>
  </si>
  <si>
    <t>443.4</t>
  </si>
  <si>
    <t>443.5</t>
  </si>
  <si>
    <t>Прочие расходы на работы по монтажу конструкций подземной части нулевого цикла</t>
  </si>
  <si>
    <t>444.1</t>
  </si>
  <si>
    <t>Внутренние стены и перегородки подземной части, изготавливаемые в построечных условиях</t>
  </si>
  <si>
    <t>Комплекс работ надземной части</t>
  </si>
  <si>
    <t>Монтаж конструкций надземной части</t>
  </si>
  <si>
    <t>451.1</t>
  </si>
  <si>
    <t>Устройство монолитных железобетонных стен надземной части</t>
  </si>
  <si>
    <t>451.2</t>
  </si>
  <si>
    <t>451.3</t>
  </si>
  <si>
    <t>451.4</t>
  </si>
  <si>
    <t>451.9</t>
  </si>
  <si>
    <t>Прочие работы на работы по монтажу конструкций надземной части</t>
  </si>
  <si>
    <t>452.1</t>
  </si>
  <si>
    <t>Внутренние стены и перегородки надземной части, изготавливаемые в построечных условиях</t>
  </si>
  <si>
    <t>452.1.1</t>
  </si>
  <si>
    <t>452.1.2</t>
  </si>
  <si>
    <t>452.2</t>
  </si>
  <si>
    <t xml:space="preserve">Установка дверей </t>
  </si>
  <si>
    <t xml:space="preserve">Установка дверей в технические и вспомогательные помещения </t>
  </si>
  <si>
    <t>Разные общестроительные работы надземной части</t>
  </si>
  <si>
    <t>статья 3-го уровня</t>
  </si>
  <si>
    <t>Устройство кровель с закладными деталями (в т.ч. Зенитные фонари)</t>
  </si>
  <si>
    <t>453.1</t>
  </si>
  <si>
    <t>453.2</t>
  </si>
  <si>
    <t>Разные работы по устройству кровель</t>
  </si>
  <si>
    <t>Устройство зенитных фонарей</t>
  </si>
  <si>
    <t>Отделка  технических и вспомогательных помещений надземной части</t>
  </si>
  <si>
    <t>Комплекс работ по устройству фасадов (устройство остекления окон, лоджий, витражей; арх.освещение)</t>
  </si>
  <si>
    <t>Архитектурное освещение фасадов</t>
  </si>
  <si>
    <t>Оборудование (лифты, подъемники)</t>
  </si>
  <si>
    <t>Лифтовое оборудование (включая монтаж)</t>
  </si>
  <si>
    <t>Благоустройство, озеленение, объекты транспортного хозяйства</t>
  </si>
  <si>
    <t> Озеленение территории (газоны, цветники, миксбордеры, кустарники, деревья)</t>
  </si>
  <si>
    <t>Дороги, проезды, тротуары, площадки, парковки, дорожки, лотки</t>
  </si>
  <si>
    <t>Малые архитектурные формы (МАФ)</t>
  </si>
  <si>
    <t>Устройство подпорных стенок, лестниц, пандусов на рельефе</t>
  </si>
  <si>
    <t>Ландшафтное освещение</t>
  </si>
  <si>
    <t>Прочие работы по благоустройству, ограждения различного назначения</t>
  </si>
  <si>
    <t xml:space="preserve">Прочие работы по надземной части </t>
  </si>
  <si>
    <t>статья 2-го уровня</t>
  </si>
  <si>
    <t>471.1</t>
  </si>
  <si>
    <t>ед.изм</t>
  </si>
  <si>
    <t>объем</t>
  </si>
  <si>
    <t>Доли (%)</t>
  </si>
  <si>
    <t>Технологические решения</t>
  </si>
  <si>
    <t>ИТОГО
за материалы, рублей
включая НДС 20%</t>
  </si>
  <si>
    <t>ИТОГО
за работы,  рублей
включая НДС 20%</t>
  </si>
  <si>
    <t>Валютной составляющей 
(% от всего рублей)</t>
  </si>
  <si>
    <t>Валюта (Евро, Доллары и т.д)</t>
  </si>
  <si>
    <t>452.9</t>
  </si>
  <si>
    <t>Генподрядное вознаграждение.</t>
  </si>
  <si>
    <t>Цена материалы, рублей
включая НДС 20%</t>
  </si>
  <si>
    <t>Цена работы, рублей
включая НДС 20%</t>
  </si>
  <si>
    <t>Цена за единицу, рублей
включая НДС 20%</t>
  </si>
  <si>
    <t>Всего, рублей
включая НДС 20%</t>
  </si>
  <si>
    <t>457.2</t>
  </si>
  <si>
    <t>457.3</t>
  </si>
  <si>
    <t>457.4</t>
  </si>
  <si>
    <t>Общестроительные работы нулевого цикла</t>
  </si>
  <si>
    <t>Отделка  технических и вспомогательных помещений подземной части</t>
  </si>
  <si>
    <t>Отделка номеров гостиницы / квартир / апартаментов / коммерческих помещений</t>
  </si>
  <si>
    <t>Система вентиляции и дымоудаления (включая венткамеры)</t>
  </si>
  <si>
    <t>Система холодоснабжения и кондиционирования</t>
  </si>
  <si>
    <t>Система АСКУЭ (электрика)</t>
  </si>
  <si>
    <t>Система АСКУВТ (вода и тепло)</t>
  </si>
  <si>
    <t>Всего по проекту</t>
  </si>
  <si>
    <t>Сумма валютной составляющей</t>
  </si>
  <si>
    <t>Отделка мест общего пользования надземной части</t>
  </si>
  <si>
    <t>Внутренние инженерные системы</t>
  </si>
  <si>
    <t>448.3</t>
  </si>
  <si>
    <t>448.4</t>
  </si>
  <si>
    <t>448.5</t>
  </si>
  <si>
    <t>448.6</t>
  </si>
  <si>
    <t>448.7</t>
  </si>
  <si>
    <t>458.2</t>
  </si>
  <si>
    <t>458.3</t>
  </si>
  <si>
    <t>458.4</t>
  </si>
  <si>
    <t>458.5</t>
  </si>
  <si>
    <t>Земляные работы</t>
  </si>
  <si>
    <t>Кухня и связанные помещения</t>
  </si>
  <si>
    <t>Внутренние объекты зоны отдыха</t>
  </si>
  <si>
    <t>Крыши, террасы и фасады</t>
  </si>
  <si>
    <t>Внутренняя парковка</t>
  </si>
  <si>
    <t>Номерной фонд и служебные помещения</t>
  </si>
  <si>
    <t>Открытые площадки</t>
  </si>
  <si>
    <t>Помещения для персонала</t>
  </si>
  <si>
    <t>Служебные помещения - Агрегатные</t>
  </si>
  <si>
    <t>Места общего пользования и административная группа</t>
  </si>
  <si>
    <t>т</t>
  </si>
  <si>
    <t>м3</t>
  </si>
  <si>
    <t>м2</t>
  </si>
  <si>
    <t>Устройство фундаментной плиты, включая устройство гидрошпонок, деформационных швов, Бетон В25</t>
  </si>
  <si>
    <t>Устройство перегородок  ниже 0.00 из пенобетонных блоков, толщ.100</t>
  </si>
  <si>
    <t>Устройство перегородок  ниже 0.00 из пенобетонных блоков, толщ.150</t>
  </si>
  <si>
    <t>Устройство перегородок  ниже 0.00 из пенобетонных блоков, толщ.200</t>
  </si>
  <si>
    <t>Устройство монолитных железобетонных лестниц, площадок подземной части, Бетон В25</t>
  </si>
  <si>
    <t>Устройство монолитных железобетонных перекрытий подземной части, включая устройство гидрошпонок, деформационных швов, Бетон В25</t>
  </si>
  <si>
    <t>Устройство монолитных железобетонных колонн, пилонов подземной части, Бетон В40/В25</t>
  </si>
  <si>
    <t>Устройство монолитных железобетонных стен подземной части, включая устройство гидрошпонок, деформационных швов, Бетон В40/В25</t>
  </si>
  <si>
    <t>Гидроизоляция конструкций нулевого цикла</t>
  </si>
  <si>
    <t xml:space="preserve">Устройство перегородок ниже 0.00  толщ.250 из  керамического кирпича М150 на ц.п. р-ре М100 арм. базальтовой сеткой 25х25 через два ряда </t>
  </si>
  <si>
    <t xml:space="preserve">Устройство перегородок  ниже 0.00  толщ.120 из  керамического кирпича М150 на ц.п. р-ре М100 арм. базальтовой сеткой 25х25 через два ряда </t>
  </si>
  <si>
    <t>Заполнение проемов в подземной части здания (двери/гаражные ворота/противопожарные шторы)</t>
  </si>
  <si>
    <t>Устройство монолитных железобетонных колонн, пилонов надземной части</t>
  </si>
  <si>
    <t>Устройство монолитных железобетонных перекрытий, балок надземной части, Бетон В25</t>
  </si>
  <si>
    <t>Устройство монолитных железобетонных лестниц, площадок надземной части, Бетон В25</t>
  </si>
  <si>
    <t>Общестроительные работы надземной части</t>
  </si>
  <si>
    <t>Устройство перегородок выше 0.000 из пенобетонных блоков толщ.75мм</t>
  </si>
  <si>
    <t>Устройство перегородок выше 0.000 из пенобетонных блоков толщ.100мм</t>
  </si>
  <si>
    <t>Устройство перегородок выше 0.000 из пенобетонных блоков толщ.150мм</t>
  </si>
  <si>
    <t>Устройство перегородок выше 0.000 из пенобетонных блоков толщ.200мм</t>
  </si>
  <si>
    <t>Устройство перегородок выше 0.000 толщ.150мм из ГКЛ в 2слоя по металлокаркасу с заполнением шумоизоляцией</t>
  </si>
  <si>
    <t>Устройство перегородок выше 0.000 толщ.100мм из ГКЛ в 2слоя по металлокаркасу с заполнением шумоизоляцией</t>
  </si>
  <si>
    <t xml:space="preserve">Устройство перегородок выше 0.000 толщ.75мм из ГКЛ с одной стороны в 2слоя по металлокаркасу </t>
  </si>
  <si>
    <t>Устройство наружных стен в надземной части здания из пенобетонных блоков D900-1200 толщ.200</t>
  </si>
  <si>
    <t>Устройство перегородок выше 0.000 из пенобетонных блоков толщ.250мм</t>
  </si>
  <si>
    <t>Устройство перегородок выше 0.000 из керамического кирпича толщ.120мм</t>
  </si>
  <si>
    <t>Ограждение котлована и распорная система</t>
  </si>
  <si>
    <t>Устройство шпунтового ограждения из труб 325х8 и 273х8</t>
  </si>
  <si>
    <t>Устройство обвязочного пояса из 2двутавров 30Ш1</t>
  </si>
  <si>
    <t>Устройство распорной системы из труб 325х8 с учетом закладных деталей в ФП</t>
  </si>
  <si>
    <t>Устройство забирки из досок 50мм</t>
  </si>
  <si>
    <t>Установка уголка 50х50х5 под забирку</t>
  </si>
  <si>
    <t>Обратная засыпка песком средней крупности</t>
  </si>
  <si>
    <t>Демонтаж и утилизация распорной системы и ограждения котлована</t>
  </si>
  <si>
    <t>Устройство защитной ц.п. стяжки толщ.50мм</t>
  </si>
  <si>
    <t>Устройство наплавляемой гидроизоляции Икопал Ультранап в 2 слоя по ФП с нанесением битумного праймера Икопан</t>
  </si>
  <si>
    <t>Устройство разделительного слоя из геотекстиля 300г/м2</t>
  </si>
  <si>
    <t>Устройство разделительного слоя из полиэтиленовой пленки 200мкм</t>
  </si>
  <si>
    <t>Уплотнение грунтового основания</t>
  </si>
  <si>
    <t xml:space="preserve">Устройство бетонной подготовки толщ.100мм, Бетон В7,5 </t>
  </si>
  <si>
    <t>Устройство вертикальной наплавляемой гидроизоляции Икопал Ультранап в 2 слоя нанесением битумного праймера Икопан</t>
  </si>
  <si>
    <t>Устройство теплоизоляционного слоя из экструдированного пенополистерола толщ.150мм на глубину 1,5м</t>
  </si>
  <si>
    <t>Устройство зеленой кровли стилобатной части (Тип 6):
- Стяжка из ЦПР М150 для создания разуклонки 2% к водосточным воронкам - 20/200мм
- Праймер битумный
- Пароизоляция (рулонная битумная гидроизоляция в 1 слой) -3мм
Утеплитель экструдированный пенополистирол в 2 слоя - 150мм
Гидроизоляция (паропроницаемая ТПО- или ПВХ-мембрана типа Sika) - 2мм
- Системный влагоудерживающий фильтр, в т. ч. профилированная дренажная мембрана из прессованного
пластика типа Floradrein ZinCo или аналог отверстиями вверх с засыпкой щебнем фракции 5-10 мм,
противокорневая пленка и т. д. - 35мм</t>
  </si>
  <si>
    <t>Устройство подшивного потолка нависающей части здания:
- утеплитель минеральная вата γ=80 кг/м3 - 200мм
- облицовка</t>
  </si>
  <si>
    <t>Ручная доработка грунта 100мм</t>
  </si>
  <si>
    <t>Устройство витражей из стемалита в переплете из алюминиевого профиля с утеплением оц.сэндвич-панелями из минеральной ваты толщ. 150мм</t>
  </si>
  <si>
    <t>Устройство фасадов из алюминиевых панелей панелей с утеплением минеральной ватой 130кг/м3 толщ.220мм</t>
  </si>
  <si>
    <t>Устройство фасадов из стеклофибробетонных панелей с утеплением минеральной ватой 130кг/м3 толщ.220мм</t>
  </si>
  <si>
    <t>Устройство светопрозрачного ограждения терассы</t>
  </si>
  <si>
    <t>Устройство светопрозрачной кровли терассы, включая металлические подконструкции с облицовкой алюминиевыми панелями</t>
  </si>
  <si>
    <t xml:space="preserve">Устройство светопрозрачных конструкций в переплете из алюминиевого профиля, включая отливы и откосы </t>
  </si>
  <si>
    <t>Устройство ограждения кровли</t>
  </si>
  <si>
    <t>м.пог</t>
  </si>
  <si>
    <t>Установка револьверных дверей</t>
  </si>
  <si>
    <t>шт</t>
  </si>
  <si>
    <t>Установка люков на кровлю EI60</t>
  </si>
  <si>
    <t>Установка наружных глухих дверей</t>
  </si>
  <si>
    <t xml:space="preserve">Устройство перегородок светопрозрачных в алюминиевом профиле </t>
  </si>
  <si>
    <t>Установка наружных светопрозрачных дверей в переплете из алюминиевого профиля</t>
  </si>
  <si>
    <t>Установка светопрозрачных дверей в алюминиевом профиле EI30</t>
  </si>
  <si>
    <t xml:space="preserve">Установка светопрозрачных дверей в алюминиевом профиле </t>
  </si>
  <si>
    <t>Установка люков на тех.этаж EI60</t>
  </si>
  <si>
    <t>Устройство перегородок светопрозрачных в алюминиевом профиле EI45</t>
  </si>
  <si>
    <t>Установка входных дверей в номера гостинницы EI30</t>
  </si>
  <si>
    <t>Установка межкомнатных дверей в номерах</t>
  </si>
  <si>
    <t>Установка дверей в лестничных клетках и лифтовых холлах с ПБЗ EIS60</t>
  </si>
  <si>
    <t>Установка дверей в лестничных клетках и лифтовых холлах без ПБЗ EI30</t>
  </si>
  <si>
    <t>Установка дверей в концеренц-зал и архив EI60</t>
  </si>
  <si>
    <t>Установка дверей разделяющих коридор EIS30</t>
  </si>
  <si>
    <t xml:space="preserve">Установка дверей в МОП, технические и вспомогательные помещения </t>
  </si>
  <si>
    <t>Установка дверей МОП, технические и вспомогательные помещения EI30</t>
  </si>
  <si>
    <t>Установка дверей в технические помещения EI60</t>
  </si>
  <si>
    <t xml:space="preserve">Установка дверей в технические и вспомогательные помещения EI30 </t>
  </si>
  <si>
    <t>Пассажирский лифт без машинного помещения на 15остановок, г/п 1275кг, скорость 1,75м/с, высота подъема - 49,2м, габариты кабины 1700х1600х2400, размер дверей в свету 1200х2100 предел огнестойкости EI60 (№№4-7, 11-14)</t>
  </si>
  <si>
    <t>Пожарные лифт без машинного помещения на 16 остановок, г/п 1000кг, скорость 1,75м/с, высота подъема - 54м, габариты кабины 2100х1100х2200, размер дверей в свету 1200х2000 предел огнестойкости EI60 (№1, №10)</t>
  </si>
  <si>
    <t>Грузо-пассажирский лифт без машинного помещения на 16 остановок, г/п 800кг, скорость 1,75м/с, высота подъема - 54м, габариты кабины 1100х1600х2200, размер дверей в свету 900х2000 предел огнестойкости EI60 (№3, №4, №8, №9)</t>
  </si>
  <si>
    <t>Грузо-пассажирский лифт без машинного помещения на 3 остановоки, г/п 630кг, скорость 1,0м/с, высота подъема - 9,3м, габариты кабины 1100х1400х2300, размер дверей в свету 900х2000 предел огнестойкости EI60 (№16, №17)</t>
  </si>
  <si>
    <t>Механизированная разработка котлована (включая существующие фундаменты)</t>
  </si>
  <si>
    <t>Устройство плодородного слоя толщ.200мм</t>
  </si>
  <si>
    <t>Вывоз грунта</t>
  </si>
  <si>
    <t>Вертикальная планировка территории (разработка грунта под проезды, тротуары и газон)</t>
  </si>
  <si>
    <t>Отделка номеров Стандарт, включая с/у</t>
  </si>
  <si>
    <t>Отделка номеров Люкс, включая с/у</t>
  </si>
  <si>
    <t>Отделка номеров для МГН, включая с/у</t>
  </si>
  <si>
    <t>Отделка технических помещений</t>
  </si>
  <si>
    <t>Отделка служебных и бытовых помещений</t>
  </si>
  <si>
    <t>Отделка мест общего пользования</t>
  </si>
  <si>
    <t>Охранно-защитная дератизационная система</t>
  </si>
  <si>
    <t>Индивидуальный тепловой пункт</t>
  </si>
  <si>
    <t>Электроснабжение и электроосвещение, включая молниезащиту и заземление</t>
  </si>
  <si>
    <t>Система хозяйственно-бытовой канализации</t>
  </si>
  <si>
    <t>Система производственной канализации</t>
  </si>
  <si>
    <t>Система внутреннего водостока в т.ч. дренаж</t>
  </si>
  <si>
    <t>Система отопления</t>
  </si>
  <si>
    <t>Радиофикация</t>
  </si>
  <si>
    <t>Часофикациия</t>
  </si>
  <si>
    <t>Система тревожной сигнализации МГН санузлов</t>
  </si>
  <si>
    <t>Системы безопасности в составе:</t>
  </si>
  <si>
    <t>Структурированная кабельная сеть (СКС)</t>
  </si>
  <si>
    <t>Система телефонной связи (СТС)</t>
  </si>
  <si>
    <t>Система коллективного приёма телевидения (СКПТ)</t>
  </si>
  <si>
    <t>Система контроля и управления доступом (СКУД)</t>
  </si>
  <si>
    <t>Система охранного телевидения (СОТ)</t>
  </si>
  <si>
    <t>Система охранной сигнализации (СОС)</t>
  </si>
  <si>
    <t>Воздушно-тепловые завесы</t>
  </si>
  <si>
    <t>Контроль и управление электроснабжением и освещением</t>
  </si>
  <si>
    <t>Вертикальный транспорт</t>
  </si>
  <si>
    <t>Автоматизация и диспетчеризация
инженерных систем здания:</t>
  </si>
  <si>
    <t>Приточно-вытяжная вентиляция и кондиционирование</t>
  </si>
  <si>
    <t>Холодоснабжение</t>
  </si>
  <si>
    <t>Хозяйственно-питьевое водоснабжение</t>
  </si>
  <si>
    <t>Отвод условно чистых вод (дренаж)</t>
  </si>
  <si>
    <t>Автоматическая пожарная сигнализация (АПС)</t>
  </si>
  <si>
    <t>Внутренний пожарный водопровод и система пожаротушения, включая насосную станцию</t>
  </si>
  <si>
    <t>Сети связи в составе:</t>
  </si>
  <si>
    <t>Система оповещения и управления эвакуацией людей при пожаре (СОУЭ)</t>
  </si>
  <si>
    <t>Система внутреннего хозяйственно-питьевого водоснабжения, включая насосную станцию и водомерный узел</t>
  </si>
  <si>
    <t>Деревья:</t>
  </si>
  <si>
    <t>Кустарники:</t>
  </si>
  <si>
    <t>Устройство мягкой кровли:</t>
  </si>
  <si>
    <t>Установка дверей разделяющих коридор EI30 (3-15 эт)</t>
  </si>
  <si>
    <t>Установка дверей разделяющих коридор EIS30 (1-2 эт)</t>
  </si>
  <si>
    <t>Отделка помещений технологии кухни</t>
  </si>
  <si>
    <t>Автоматизация противопожарной защиты</t>
  </si>
  <si>
    <t>Пассажирский лифт без машинного помещения на 2остановки, г/п 1000кг, скорость 1,0м/с, высота подъема - 5,0м, габариты кабины 1400х1600х2300, размер дверей в свету 1000х2100  (№18)</t>
  </si>
  <si>
    <t>Экскалатор ширина 1м, угол наклона 30гр, скорость полотна 0,5м/с, высота подъема - 5м,</t>
  </si>
  <si>
    <t>Устройство эксплуатируемой кровли башен (Тип 4):
- Стяжка из ЦПР М150 для создания разуклонки 1-2% к водосточным воронкам 20/200мм
- Праймер битумный
- Пароизоляция (рулонная битумная гидроизоляция в 1 слой) - 3мм
- Утеплитель (пенополистирол типа Knauf Term) в 2 слоя - 200мм
- Гидроизоляция (паропроницаемая ТПО- или ПВХ-мембрана типа Sika)- 2мм
- Геотекстиль (термообработанный войлок плотностью 300 г/см2 в 2 слоя)
- Террасная доска из древесно-полимерного композита на регулируемых опорах - 55-175мм</t>
  </si>
  <si>
    <t>Устройство кровли башен (Тип 5):
- Стяжка из ЦПР М150 для создания разуклонки 2% к водосточным воронкам - 20/200мм
 - Праймер битумный
- Пароизоляция (рулонная битумная гидроизоляция в 1 слой) -3мм
- Утеплитель (экструдированный пенополистирол) в 2 слоя - 200мм
- Гидроизоляция (паропроницаемая ТПО- или ПВХ-мембрана типа Sika) - 2мм
- Дренирующие маты типа Elastodrein ZinCo или аналог - 25мм
- Геотекстиль (термообработанный войлок плотностью 300 г/см2 в 2 слоя)
- Гранитный отсев фракции 2-5 мм - 60мм
- тротуарная плитка - 50мм</t>
  </si>
  <si>
    <t>Устройство кровли башен (Тип 11):
- Засыпка керамзитом - 0/150мм
- Фиброармированная стяжка - 30мм
- Пароизоляция (рулонная битумная гидроизоляция в 1 слой) - 3мм
- экструдированный пенополистирол γ=35-45 кг/м3г в 2 слоя - 150мм
- Геотекстиль
- Гидроизоляция (паропроницаемая ТПО- или ПВХ-мембрана типа Sika) - 2мм
- Дренирующие маты типа Elastodrein ZinCo или аналог - 25мм
- Геотекстиль
- Гранитный щебень фракции 20-50 - 100мм</t>
  </si>
  <si>
    <t>Защитный слой - асбестоцементные листы 10мм</t>
  </si>
  <si>
    <t xml:space="preserve">Устройство защитного-дренирующего слоя из профилированной мембраны </t>
  </si>
  <si>
    <t>Скамья арт.9300 0,5х2,0 м WOOD BENCH тип A megapolisgroup.spb.ru</t>
  </si>
  <si>
    <t>Урна арт.1337 0,5х0,5м  megapolisgroup.spb.ru</t>
  </si>
  <si>
    <t>Велопарковки арт.9386 0,06х0,76х0,77м megapolisgroup.spb.ru</t>
  </si>
  <si>
    <t>Парковочные столбики</t>
  </si>
  <si>
    <t>Устройство лестниц 3шт</t>
  </si>
  <si>
    <t>Клен остролистный "Глобозум" 6-12лет, саженец 2-3м</t>
  </si>
  <si>
    <t>Береза бумажная 6-12лет, саженец 3-3,5м</t>
  </si>
  <si>
    <t>Ель колючая "Блю Даймонд", саженец 2-2,5м</t>
  </si>
  <si>
    <t>Туя западная "Брабант", саженец ~1,2 м</t>
  </si>
  <si>
    <t>Можжевельник горизонтальный "Агнежка", саженец 0,3-0,5 м</t>
  </si>
  <si>
    <t>Бересклет крылатый, саженец 1-1,3м</t>
  </si>
  <si>
    <t>Газон смесь многолетних злаковых трав с многолетними цветами</t>
  </si>
  <si>
    <t>Цветники</t>
  </si>
  <si>
    <t>Устройство усиления под газон (под пожарный автомобиль):
- Уплотненный грунт основания 
- Песок средней крупности - 200мм
- Геотекстиль Дорнит350
- Щебень М400 - 200мм
- Геотекстиль Дорнит350</t>
  </si>
  <si>
    <t>Конструкция проезда из усил.асфальтобетона (Тип 1)
- Уплотненный грунт основания
- Песок средней крупности - 200мм
- Геотекстиль Дорнит350
- Щебень фракционный с пропиткой битумом 6л/м3 - 250мм
- Крупнозернистый пористый асфальтобетон тип Б - 50мм
- Мелкозернистый асфальтобетон тип Б - 40мм</t>
  </si>
  <si>
    <t>Устройство отмостки (Тип 2):
- Щебень М400 - 100мм
- Геотекстиль Дорнит350
- Сухая ц.п. смесь М100 - 30мм
- Бетонная плитка 600х200х60 Урбан Хеви каменный век</t>
  </si>
  <si>
    <t>Конструкция проезда из бетонной плитки (под пожарный автомобиль):
- Уплотненный грунт основания
- Песок средней крупности - 300мм
- Геотекстиль Дорнит350
- Бетон В15 -160мм
- Сухая ц.п. смесь М100 - 40мм
- Бетонная плитка Урбан Хеви Каменный век 600х200х100</t>
  </si>
  <si>
    <t>Конструкция проезда из бетонной плитки:
- Уплотненный грунт основания
- Песок средней крупности - 100мм
- Щебень М400 - 150мм
- Геотекстиль Дорнит350
- Сухая ц.п. смесь М100 - 40мм
- Бетонная плитка Урбан Хеви Каменный век 600х200х100</t>
  </si>
  <si>
    <t>Устройство кровли подземной части (Тип 7):
- Праймер битумный
- Пароизоляция (рулонная битумная гидроизоляция в 1 слой) - 3мм
- Утеплитель экструдированный пенополистирол 1 слой - 150мм
- Армированная полиэтиленовая пленка
- Плита ж/б разгрузочная армированная сварной дорожной сеткой 100х100х8 В500С - 120-200мм
- Гидроизоляция Икопал Ультранап в 2 слоя
- Дренирующие маты типа Elastodrein ZinCo или аналог -25мм
- Геотекстиль (термообработанный войлок плотностью 300 г/см2 в 2 слоя)</t>
  </si>
  <si>
    <t>Установка бетонного водоотводного лотка 10.16.16</t>
  </si>
  <si>
    <t>Газон посевной, в т.ч. укрепленный на откосах</t>
  </si>
  <si>
    <t>Примечания</t>
  </si>
  <si>
    <t>№ п/п</t>
  </si>
  <si>
    <t>Наименование работ и затрат:</t>
  </si>
  <si>
    <t>Ед. Изм.</t>
  </si>
  <si>
    <t>Кол-во</t>
  </si>
  <si>
    <t>Период. мес.</t>
  </si>
  <si>
    <t>Всего стоимость C НДС. руб.</t>
  </si>
  <si>
    <t xml:space="preserve">Расходы Генподрядчика на период строительства </t>
  </si>
  <si>
    <t>шт.</t>
  </si>
  <si>
    <t>Временные дороги (ПДП)</t>
  </si>
  <si>
    <t>Временная Пешеходная Дорога из просечного листа</t>
  </si>
  <si>
    <t>м</t>
  </si>
  <si>
    <t>Временная Пешеходная галерея</t>
  </si>
  <si>
    <t>Песок Для Мобилизации</t>
  </si>
  <si>
    <t>Щебен Для Мобилизации</t>
  </si>
  <si>
    <t>Временные электросети - установленные на начальном этапе (включают только подключение бытового городка от точки подключения и 2 временных электрощита на территории)</t>
  </si>
  <si>
    <t>компл.</t>
  </si>
  <si>
    <t>Временный водопровод и канализация  (с подогревом в зимнее время) - установленные на начальном этапе (включают подключение бытового городка и 2-х санитарных контейнеров)</t>
  </si>
  <si>
    <t>Устройство основания под бытовые помещения (покрытие из дорожных плит 1П30.18 (3х1.75). в т.ч. устройство песчаного основания толщиной 100мм</t>
  </si>
  <si>
    <t>Устройство площадки для установки контейнеров для сбора строительного мусора ТБО (3,5х6)</t>
  </si>
  <si>
    <t>Площадки под автостойанкой</t>
  </si>
  <si>
    <t>Устройство временных  площадок под складирование строительных материалов (покрытие из дорожных плит 1П30.18 (3х1.75). в т.ч. устройство песчаного основания толщиной 100мм. с 3х-кратной оборачиваемостью плит</t>
  </si>
  <si>
    <t>Устройство временных скользящих площадок под складирование строительных материалов на перекрытии подземной части (покрытие из дорожных плит 1П30.18 (3х1.75). в т.ч. устройство песчаного основания толщиной 100мм. с 3х-кратной оборачиваемостью плит</t>
  </si>
  <si>
    <t xml:space="preserve">Медпункт </t>
  </si>
  <si>
    <t xml:space="preserve">Работа по мобилизации  </t>
  </si>
  <si>
    <t>чел час</t>
  </si>
  <si>
    <t xml:space="preserve">Работа по Демобилизации </t>
  </si>
  <si>
    <t>Переезд внутрь здания</t>
  </si>
  <si>
    <t>Устройство слаботочных сетей -Видеонаблюдение (трех въездов. бытового городка с установкой регистратора на 16 камер). пожарная  сигнализация для бытового городка (без сдачи инспекции). кондиционирование (25 кондиционеров). WEB-камеры -1шт. INTERNET  - установка WI-FI роутера.</t>
  </si>
  <si>
    <t xml:space="preserve">Монтаж пунктов мойки колес </t>
  </si>
  <si>
    <t xml:space="preserve">Устройство временного ограждения строительной площадки (забор) </t>
  </si>
  <si>
    <t>м.п.</t>
  </si>
  <si>
    <t>Дополнительное ограждение высотой 5 м</t>
  </si>
  <si>
    <t>Устройство ворот (ширина 5 м.)</t>
  </si>
  <si>
    <t xml:space="preserve">шт.  </t>
  </si>
  <si>
    <t>Калитка с турникетом</t>
  </si>
  <si>
    <t>Монтаж ограждения котлованов</t>
  </si>
  <si>
    <t>Установка дорожных знаков согласно ПОДД на период строительства.</t>
  </si>
  <si>
    <t>Защитный экран из элементов трубчатых лесов на хомутах с защитной сеткой из негорючих материалов</t>
  </si>
  <si>
    <t>Мебел. бытовая техника  (вкл. Плоттер)</t>
  </si>
  <si>
    <t>ВРЕМЕННОЕ ОБОРУДОВАНИЕ</t>
  </si>
  <si>
    <t>Пункт охраны (амортизация)</t>
  </si>
  <si>
    <t>Пункт охраны остекленный (амортизация)</t>
  </si>
  <si>
    <t>Блок-контейнер - офисное помещение (амортизация)</t>
  </si>
  <si>
    <t>Бытовые помещения - раздевалка (амортизация)</t>
  </si>
  <si>
    <t>Складской контейнер (амортизация)</t>
  </si>
  <si>
    <t>Сантехнический контейнер (амортизация)</t>
  </si>
  <si>
    <t>Временные электросети (Щиты временные. освещение территории. подключение кранов и т.д.)</t>
  </si>
  <si>
    <t>оплата счетов электрика (550 ква/час)</t>
  </si>
  <si>
    <t>ква</t>
  </si>
  <si>
    <t>Генератор (400 ква/час)</t>
  </si>
  <si>
    <t>Расход топлива для генератора (850 лт/ден)</t>
  </si>
  <si>
    <t>Временный водопровод и канализация  (с подогревом в зимнее время) - установленные на начальном этапе (включают подключение бытового городка.</t>
  </si>
  <si>
    <t>оплата счетов Воды (150 м3/сут)</t>
  </si>
  <si>
    <t>Биотуалет (аренда и очистка)</t>
  </si>
  <si>
    <t>Видеонаблюдение. пожарная и охранная сигнализация. кондиционирование</t>
  </si>
  <si>
    <t xml:space="preserve">Пункт мойки колес </t>
  </si>
  <si>
    <t xml:space="preserve">Забор (амортизация штатного забора) </t>
  </si>
  <si>
    <t>Сооблюдение требований ОТиТБ (Ограждения. знаки. огнетушители. маркировка. ленты. доски. краска. работа и т.д. Ограждение котлована. места для курений.)-ежемесячная оплата</t>
  </si>
  <si>
    <t>Леса. Доставка и монтаж инвентарных наружных лесов. высотой до + 100.00 м. трубчатых. включая настилы. обработанные биоогнезащитным составом. отбортовочные доски. элементы крепления</t>
  </si>
  <si>
    <t>Леса. Аренда инвентарных наружных лесов. высотой до + 100.00 м. трубчатых. включая настилы. обработанные биоогнезащитным составом. отбортовочные доски. элементы крепления</t>
  </si>
  <si>
    <t>Леса. Демонтаж и вывоз инвентарных наружных лесов. высотой до + 100.00 м. трубчатых. включая настилы. обработанные биоогнезащитным составом. отбортовочные доски. элементы крепления</t>
  </si>
  <si>
    <t>Сетка. Поставка. монтаж/демонтаж защитного ограждения лесов из сетки полимерной для строительства .</t>
  </si>
  <si>
    <t>Временное отопления</t>
  </si>
  <si>
    <t>мес</t>
  </si>
  <si>
    <t>Окончательная уборка внутренняя</t>
  </si>
  <si>
    <t>Окончательная уборка фасада</t>
  </si>
  <si>
    <t xml:space="preserve">Меры предосторожности в зимний период </t>
  </si>
  <si>
    <t>Содержание Штаба Заказчика на период строительства</t>
  </si>
  <si>
    <t>ЭКСПЛУАТАЦИЯ</t>
  </si>
  <si>
    <t>Клининговая компания ( включая расходный материал -пакеты. метлы и т.д.)</t>
  </si>
  <si>
    <t>чел.</t>
  </si>
  <si>
    <t>Ежедневная уборка бытового городка (Зарплата. расходные материалы)</t>
  </si>
  <si>
    <t>Дератизация бытового городка</t>
  </si>
  <si>
    <t>Предпродажная подготовка (Окончательная уборка и мойка здания) - Только фасад</t>
  </si>
  <si>
    <t>Абонентская плата (интернет Wi-max)</t>
  </si>
  <si>
    <t xml:space="preserve">Охрана объекта </t>
  </si>
  <si>
    <t>Вывоз мусора контейнерами 20 м3</t>
  </si>
  <si>
    <t>Водопонижение</t>
  </si>
  <si>
    <t>Мес.</t>
  </si>
  <si>
    <t>ОПЕРАТИВНЫЕ РАСХОДЫ</t>
  </si>
  <si>
    <t>Канцелярия</t>
  </si>
  <si>
    <t>Хозяйственные товары. посуда</t>
  </si>
  <si>
    <t>Спецодежда для ИТР</t>
  </si>
  <si>
    <t>Спецодежда для рабочих клининговой компании</t>
  </si>
  <si>
    <t>Химчистка</t>
  </si>
  <si>
    <t>СОГЛАСОВАНИЯ</t>
  </si>
  <si>
    <t>Согласования ГИБДД. ИГАСН. ОАТИ. профсоюзы. экология. УВД и т.д.-ежемесячная оплата</t>
  </si>
  <si>
    <t>Получение ЗОС</t>
  </si>
  <si>
    <t>Открытие ордеров</t>
  </si>
  <si>
    <t>ТРАНСПОРТ И МЕХАНИЗМЫ</t>
  </si>
  <si>
    <t>BOBCAT Погрузчик вилочный либо фронтальный (аренда. ремонт. обслуживание. расходные материалы. ГСМ)</t>
  </si>
  <si>
    <t xml:space="preserve">Автомобильный кран  (аренда) </t>
  </si>
  <si>
    <t>Транспортные расходы</t>
  </si>
  <si>
    <t>Автомобиль-манипулятор  (аренда)</t>
  </si>
  <si>
    <t>Мачтовые грузопассажирские подъемники 1400 кг (аренда)</t>
  </si>
  <si>
    <t>Фасадные подъемники. люльки (аренда)</t>
  </si>
  <si>
    <t xml:space="preserve">Кран Башенный </t>
  </si>
  <si>
    <t xml:space="preserve">Устройство фундаментов под башенные краны </t>
  </si>
  <si>
    <t>Cтропы башенного крана</t>
  </si>
  <si>
    <t>Доставка. установка башенных кранов</t>
  </si>
  <si>
    <t>Доставка и установка крановых анкеров в ФП</t>
  </si>
  <si>
    <t>Разработка и согласование ППРк на технику</t>
  </si>
  <si>
    <t>Монтаж Демонтаж всех необходимых пристёжек для крепления крана к зданию. с учетом изготовления пристежек Все необходимые увелечения высоты башни крана до проектной высоты</t>
  </si>
  <si>
    <t>З/П УЧАСТНИКОВ ПРОЕКТА (ВКЛЮЧАЯ НАЛОГИ)</t>
  </si>
  <si>
    <t xml:space="preserve">СТРАХОВАНИЕ И БАНКОВСКИЕ ГАРАНТИИ </t>
  </si>
  <si>
    <t>ПРОЧИЕ</t>
  </si>
  <si>
    <t>431.4</t>
  </si>
  <si>
    <t>431.5</t>
  </si>
  <si>
    <t>431.6</t>
  </si>
  <si>
    <t>431.7</t>
  </si>
  <si>
    <t>431.8</t>
  </si>
  <si>
    <t>431.10</t>
  </si>
  <si>
    <t>431.11</t>
  </si>
  <si>
    <t>431.12</t>
  </si>
  <si>
    <t>431.13</t>
  </si>
  <si>
    <t>431.14</t>
  </si>
  <si>
    <t>431.15</t>
  </si>
  <si>
    <t>431.16</t>
  </si>
  <si>
    <t>431.17</t>
  </si>
  <si>
    <t>431.18</t>
  </si>
  <si>
    <t>431.19</t>
  </si>
  <si>
    <t>431.20</t>
  </si>
  <si>
    <t>431.21</t>
  </si>
  <si>
    <t>431.22</t>
  </si>
  <si>
    <t>431.23</t>
  </si>
  <si>
    <t>431.24</t>
  </si>
  <si>
    <t>431.25</t>
  </si>
  <si>
    <t>431.26</t>
  </si>
  <si>
    <t>431.27</t>
  </si>
  <si>
    <t>431.28</t>
  </si>
  <si>
    <t>431.29</t>
  </si>
  <si>
    <t>433.1</t>
  </si>
  <si>
    <t>433.1.1</t>
  </si>
  <si>
    <t>433.1.2</t>
  </si>
  <si>
    <t>433.1.3</t>
  </si>
  <si>
    <t>433.1.4</t>
  </si>
  <si>
    <t>433.1.5</t>
  </si>
  <si>
    <t>433.1.6</t>
  </si>
  <si>
    <t>433.1.7</t>
  </si>
  <si>
    <t>433.1.8</t>
  </si>
  <si>
    <t>433.1.9</t>
  </si>
  <si>
    <t>433.1.10</t>
  </si>
  <si>
    <t>433.1.11</t>
  </si>
  <si>
    <t>433.1.12</t>
  </si>
  <si>
    <t>433.1.13</t>
  </si>
  <si>
    <t>433.1.14</t>
  </si>
  <si>
    <t>433.1.15</t>
  </si>
  <si>
    <t>433.1.16</t>
  </si>
  <si>
    <t>433.1.17</t>
  </si>
  <si>
    <t>433.1.18</t>
  </si>
  <si>
    <t>433.1.19</t>
  </si>
  <si>
    <t>433.1.20</t>
  </si>
  <si>
    <t>433.1.21</t>
  </si>
  <si>
    <t>433.1.22</t>
  </si>
  <si>
    <t>433.1.23</t>
  </si>
  <si>
    <t>433.1.24</t>
  </si>
  <si>
    <t>433.1.25</t>
  </si>
  <si>
    <t>433.1.26</t>
  </si>
  <si>
    <t>433.2</t>
  </si>
  <si>
    <t>433.2.1</t>
  </si>
  <si>
    <t>433.2.2</t>
  </si>
  <si>
    <t>433.2.3</t>
  </si>
  <si>
    <t>433.2.4</t>
  </si>
  <si>
    <t>433.2.5</t>
  </si>
  <si>
    <t>433.2.6</t>
  </si>
  <si>
    <t>433.2.7</t>
  </si>
  <si>
    <t>433.2.8</t>
  </si>
  <si>
    <t>433.3</t>
  </si>
  <si>
    <t>433.3.1</t>
  </si>
  <si>
    <t>433.3.2</t>
  </si>
  <si>
    <t>433.3.3</t>
  </si>
  <si>
    <t>433.3.4</t>
  </si>
  <si>
    <t>433.3.5</t>
  </si>
  <si>
    <t>433.4</t>
  </si>
  <si>
    <t>433.4.1</t>
  </si>
  <si>
    <t>433.4.2</t>
  </si>
  <si>
    <t>433.4.3</t>
  </si>
  <si>
    <t>433.5</t>
  </si>
  <si>
    <t>433.5.1</t>
  </si>
  <si>
    <t>433.5.2</t>
  </si>
  <si>
    <t>433.5.3</t>
  </si>
  <si>
    <t>433.5.4</t>
  </si>
  <si>
    <t>433.5.5</t>
  </si>
  <si>
    <t>433.5.6</t>
  </si>
  <si>
    <t>433.5.7</t>
  </si>
  <si>
    <t>433.5.8</t>
  </si>
  <si>
    <t>433.5.9</t>
  </si>
  <si>
    <t>433.5.10</t>
  </si>
  <si>
    <t>433.5.11</t>
  </si>
  <si>
    <t>433.5.12</t>
  </si>
  <si>
    <t>433.5.13</t>
  </si>
  <si>
    <t>433.5.14</t>
  </si>
  <si>
    <t>433.6</t>
  </si>
  <si>
    <t>433.6.1</t>
  </si>
  <si>
    <t>433.6.2</t>
  </si>
  <si>
    <t>433.6.3</t>
  </si>
  <si>
    <t>433.6.4</t>
  </si>
  <si>
    <t>433.6.5</t>
  </si>
  <si>
    <t>433.6.6</t>
  </si>
  <si>
    <t>433.6.7</t>
  </si>
  <si>
    <t>433.6.8</t>
  </si>
  <si>
    <t>433.6.9</t>
  </si>
  <si>
    <t>433.6.10</t>
  </si>
  <si>
    <t>433.6.11</t>
  </si>
  <si>
    <t>433.6.12</t>
  </si>
  <si>
    <t>433.6.13</t>
  </si>
  <si>
    <t>433.6.14</t>
  </si>
  <si>
    <t>433.6.15</t>
  </si>
  <si>
    <t>433.6.16</t>
  </si>
  <si>
    <t>433.6.17</t>
  </si>
  <si>
    <t>433.6.18</t>
  </si>
  <si>
    <t>433.7</t>
  </si>
  <si>
    <t>433.8</t>
  </si>
  <si>
    <t>Демонтаж башенных кранов</t>
  </si>
  <si>
    <t>1. Инструкция к заполнению:</t>
  </si>
  <si>
    <t>1. Стоимость учитывается с НДС 20% (построчно).</t>
  </si>
  <si>
    <t>2. Участник выполняет расчеты в соответствии с выданной формой, при этом в столбце «Материалы» учитывается только «чистая» стоимость самих материалов и оборудования, Накладные расходы и Сметная прибыль учитываются в столбце «Работы».</t>
  </si>
  <si>
    <t>3. Участник после ознакомления с направленной Проектной документацией (ст. П и ст. РД), вносит дополнения как по видам работ, так и по объемам с учетом своего профессионального опыта, технологии производства работ, и в объеме необходимом для выполнения работ и сдачи, ввода в эксплуатацию Объекта. При этом указанные Заказчиком объемы работ являются исключительно ориентировочными, за их точное определение и соответствии объемам по выданной Проектной документацией (ст. П и ст. РД) ответственность несет Участник (в дальнейшем подрядчик), в случае фактического увеличения видов и объемов работ в ходе выполнения подрядчиком обязательств по Договору, стоимость (цена) не подлежит увеличению.</t>
  </si>
  <si>
    <t>2. Дополнительная информация</t>
  </si>
  <si>
    <t>1. Генподрядчик открывает (закрывает) ордер на производство работ, с его согласованием в ОАТИ и прочих организациях.</t>
  </si>
  <si>
    <t>3. Отключение, демонтаж, перекладку внутриквартальных инженерных систем выполняют подрядчики по отдельным договорам (закупкам).</t>
  </si>
  <si>
    <t>4. Снос строений на территории строительства и монтаж ограждения котлована выполняют подрядчики по отдельным договорам (закупкам).</t>
  </si>
  <si>
    <t>5. Стоимостью учитывается разработка и согласование всех необходимых ППР, технологических карт, КМ и КМД  (по металлоконстркуциям, фасадам, окнам, витражам и т.д.).</t>
  </si>
  <si>
    <t>6. В стоимости учтены пуско-наладочные работы и временная эксплуатация, до передачи в полном объеме объекта Эксплуатационной службе Объекта.</t>
  </si>
  <si>
    <t>7. Генеральный подрядчик изготовливает образцы отделки каждого типа помещения на объекте, в натуральных условиях. Стоимость образцов отделки учтена в стоимости.</t>
  </si>
  <si>
    <r>
      <t xml:space="preserve">8. Генеральный подрядчик изготовливает и монтирует мокапы (образцы) фрагментов каждого вида фасада на объекте, в натуральных условиях, в габаритах отметок </t>
    </r>
    <r>
      <rPr>
        <u/>
        <sz val="10"/>
        <color theme="1"/>
        <rFont val="Times New Roman"/>
        <family val="1"/>
        <charset val="204"/>
      </rPr>
      <t>одного</t>
    </r>
    <r>
      <rPr>
        <sz val="10"/>
        <color theme="1"/>
        <rFont val="Times New Roman"/>
        <family val="1"/>
        <charset val="204"/>
      </rPr>
      <t xml:space="preserve"> этажа и осях </t>
    </r>
    <r>
      <rPr>
        <u/>
        <sz val="10"/>
        <color theme="1"/>
        <rFont val="Times New Roman"/>
        <family val="1"/>
        <charset val="204"/>
      </rPr>
      <t>одного</t>
    </r>
    <r>
      <rPr>
        <sz val="10"/>
        <color theme="1"/>
        <rFont val="Times New Roman"/>
        <family val="1"/>
        <charset val="204"/>
      </rPr>
      <t xml:space="preserve"> пролёта. Стоимость мокапов учтена в стоимости.</t>
    </r>
  </si>
  <si>
    <t>2 Стоимостью учтена организация на объекте совместной работы с Прямыми подрядчиками Заказчика, а так же с: МОЭК, МОЭСК, Мосводоканал, Мосводосток, Интернет-провайдером и прочие.</t>
  </si>
  <si>
    <t>№</t>
  </si>
  <si>
    <t>Примечания, дополнительные сведения и прочие затраты, учтенные в коммерческом предложении:</t>
  </si>
  <si>
    <t>До начала работ выполнить геодезическую съемку, геодезическую съемку согласовать с Заказчиком.</t>
  </si>
  <si>
    <t>Все временные подмости, площадки, пандуса, ограждения и т.п., необходимые для выполнения комплексов работ, являются затратной частью Генподрядчика.</t>
  </si>
  <si>
    <t>Учесть затраты на транспортировку и разгрузку материалов и оборудования, вертикальный транспорт, энергообеспечение (эл. энергия, вода и т.п.), сопутствующие и подготовительные работы, средства подмащивания, уборку рабочих мест и мест складирования материалов и установки оборудования от строительного мусора и упаковки до мусорного контейнера на территории строительной площадки.обеспечение требование ПБ ,ОТ и ТБ.</t>
  </si>
  <si>
    <t>Учесть затраты на обеспечение требований Охраны окружающей среды, Пожарной Безопасности ,Охраны труда и Техники безопасности.</t>
  </si>
  <si>
    <t>Генподрядчик оформляет и предоставляет исполнительную документацию в 5 экземплярах, в т.ч. 1 экз. в электронном виде (формат PDF) на CD.</t>
  </si>
  <si>
    <t>Генподрядчик предоставляет погашенные талоны на грунт и строительный мусор, копии договоров с полигонами на размещение грунта и строительного мусора.</t>
  </si>
  <si>
    <t>Генподрядчик предоставляет календарный график производства работ и график движения рабочей силы (приложение к договору), с его ежедневным отслеживанием при производстве работ.</t>
  </si>
  <si>
    <t xml:space="preserve">Участник закупки в период формирования предложения по закупке посещает строительную площадку, предварительно согласовав дату и время с Заказчиком. </t>
  </si>
  <si>
    <t>Участник должен иметь допуск на работы в СРО.</t>
  </si>
  <si>
    <t>Генподрядчик выполняет необходимые мероприятия по открытию и закрытию ордеров и разрешений.</t>
  </si>
  <si>
    <t>Предложения подрядчика по изменению проектных решений принимаются без увеличения договорной цены, с учетом уменьшения сметной стоимости и не в ущерб качества, сроков выполнения работ.</t>
  </si>
  <si>
    <t>Участник предоставляет дополнительно к Заявке предложения по оптимизации Проектных решений с предоставление Технико-экономических обоснований.</t>
  </si>
  <si>
    <t>Участник предоставляет альтернативную (дополнительную) Заявки с применением светопрозрачных конструкций (Шаблон разбивки стоимости, раздел 1.3.5. «Светопрозрачные конструкции») на алюминиевом профиле пр-ва Алютех.</t>
  </si>
  <si>
    <t>Участник подтверждает:</t>
  </si>
  <si>
    <t xml:space="preserve">1. Любое указание на количество элементов Работ, установленное в Договоре, а также Приложениях к нему (или описанное в Требованиях Инвестора-застройщика/Технического заказчика), не должно считаться указанием (в случае расхождения) на реальное и надлежащее количество элементов Работ, которые Генеральный подрядчик обязан выполнить. Никакое расхождение между таким количеством и реальным количеством не даёт Генеральному  подрядчику права требовать какого-либо увеличения Стоимости Работ или какого-либо продления сроков и не может считаться Изменением. </t>
  </si>
  <si>
    <t>2.Подрядчик не имеет права на дополнительную оплату Работ, даже если конкретный элемент Работ или часть затрат не были включены в Ведомость разбивки стоимости.</t>
  </si>
  <si>
    <t>3. Подрядчик настоящим заверяет и гарантирует, что Подрядчик должным образом ознакомился со всей необходимой информацией об Объекте (в том числе полученной путем осмотра Строительной площадки) и документацией,  и правильно определил объем Работ, в том числе количество каждой единицы и части Работ и определил Стоимость Работ с учетом прогноза возможного удорожания в течение всего срока выполнения Работ по Договору. Подрядчик заверяет и гарантирует, что самостоятельно несёт риск неправильной оценки количества, видов и объема Работ, и, если оно превысит или будет меньше предполагаемого количества, видов и объемов, это не повлияет на установленную в настоящей статье Стоимость Работ, которая всегда остаётся неизменной (твёрдая цена) на весь срок выполнения Работ, за исключением случаев, прямо указанных в Договоре. Данные заявления об обстоятельствах и гарантии имеют существенное значение для Инвестора-застройщика/Технического заказчика при заключении Договора.</t>
  </si>
  <si>
    <t>Полный комплекс работ по строительству Объекта: "Гостиничный комплекс 4* Cosmos Sheremetyevo Hotel
 расположенный по адресу: обл. Московская, р-н Химкинский, Международный аэропорт Шереметьево"</t>
  </si>
  <si>
    <t>Гостиничный комплекс 4* Cosmos Sheremetyevo Hotel  расположенный по адресу: обл. Московская, р-н Химкинский, Международный аэропорт Шереметьево</t>
  </si>
  <si>
    <t>Подготовительный период и содержание объекта на период строительства
на объекте: Гостиничный комплекс 4* Cosmos Sheremetyevo Hotel  расположенный по адресу: обл. Московская, р-н Химкинский, Международный аэропорт Шереметьево</t>
  </si>
  <si>
    <t>433.8.1</t>
  </si>
  <si>
    <t>433.8.2</t>
  </si>
  <si>
    <t>433.8.3</t>
  </si>
  <si>
    <t>433.8.4</t>
  </si>
  <si>
    <t>433.8.5</t>
  </si>
  <si>
    <t>433.8.6</t>
  </si>
  <si>
    <t>441.1</t>
  </si>
  <si>
    <t>441.1.1</t>
  </si>
  <si>
    <t>441.2.2</t>
  </si>
  <si>
    <t>441.1.2</t>
  </si>
  <si>
    <t>441.1.3</t>
  </si>
  <si>
    <t>441.1.4</t>
  </si>
  <si>
    <t>441.1.5</t>
  </si>
  <si>
    <t>441.1.6</t>
  </si>
  <si>
    <t>441.2</t>
  </si>
  <si>
    <t>441.2.1</t>
  </si>
  <si>
    <t>441.2.3</t>
  </si>
  <si>
    <t>441.2.4</t>
  </si>
  <si>
    <t>441.2.5</t>
  </si>
  <si>
    <t>441.2.6</t>
  </si>
  <si>
    <t>444.2</t>
  </si>
  <si>
    <t>444.2.1</t>
  </si>
  <si>
    <t>444.2.2</t>
  </si>
  <si>
    <t>444.2.3</t>
  </si>
  <si>
    <t>444.2.4</t>
  </si>
  <si>
    <t>444.2.5</t>
  </si>
  <si>
    <t>445.1</t>
  </si>
  <si>
    <t>445.2</t>
  </si>
  <si>
    <t>445.3</t>
  </si>
  <si>
    <t>452.1.3</t>
  </si>
  <si>
    <t>452.1.4</t>
  </si>
  <si>
    <t>452.1.5</t>
  </si>
  <si>
    <t>452.1.6</t>
  </si>
  <si>
    <t>452.1.7</t>
  </si>
  <si>
    <t>452.1.8</t>
  </si>
  <si>
    <t>452.1.9</t>
  </si>
  <si>
    <t>452.1.10</t>
  </si>
  <si>
    <t>452.1.11</t>
  </si>
  <si>
    <t>453.1.1</t>
  </si>
  <si>
    <t>453.1.2</t>
  </si>
  <si>
    <t>453.1.3</t>
  </si>
  <si>
    <t>453.1.4</t>
  </si>
  <si>
    <t>453.1.5</t>
  </si>
  <si>
    <t>454.1</t>
  </si>
  <si>
    <t>454.2</t>
  </si>
  <si>
    <t>454.3</t>
  </si>
  <si>
    <t>455.1</t>
  </si>
  <si>
    <t>456.1</t>
  </si>
  <si>
    <t>456.2</t>
  </si>
  <si>
    <t>456.3</t>
  </si>
  <si>
    <t>460.1</t>
  </si>
  <si>
    <t>460.2</t>
  </si>
  <si>
    <t>460.3</t>
  </si>
  <si>
    <t>460.4</t>
  </si>
  <si>
    <t>460.5</t>
  </si>
  <si>
    <t>460.6</t>
  </si>
  <si>
    <t>460.7</t>
  </si>
  <si>
    <t>460.8</t>
  </si>
  <si>
    <t>460.9</t>
  </si>
  <si>
    <t>460.10</t>
  </si>
  <si>
    <t>460.11</t>
  </si>
  <si>
    <t>460.12</t>
  </si>
  <si>
    <t>460.12.1</t>
  </si>
  <si>
    <t>460.12.2</t>
  </si>
  <si>
    <t>460.12.3</t>
  </si>
  <si>
    <t>460.12.4</t>
  </si>
  <si>
    <t>460.12.5</t>
  </si>
  <si>
    <t>460.12.6</t>
  </si>
  <si>
    <t>460.12.7</t>
  </si>
  <si>
    <t>460.12.8</t>
  </si>
  <si>
    <t>460.12.9</t>
  </si>
  <si>
    <t>460.12.10</t>
  </si>
  <si>
    <t>460.12.11</t>
  </si>
  <si>
    <t>460.12.12</t>
  </si>
  <si>
    <t>460.13</t>
  </si>
  <si>
    <t>460.13.1</t>
  </si>
  <si>
    <t>460.13.2</t>
  </si>
  <si>
    <t>460.13.3</t>
  </si>
  <si>
    <t>460.13.4</t>
  </si>
  <si>
    <t>460.13.5</t>
  </si>
  <si>
    <t>460.13.6</t>
  </si>
  <si>
    <t>460.13.7</t>
  </si>
  <si>
    <t>460.13.8</t>
  </si>
  <si>
    <t>460.13.9</t>
  </si>
  <si>
    <t>460.13.10</t>
  </si>
  <si>
    <t>460.13.11</t>
  </si>
  <si>
    <t>481.1</t>
  </si>
  <si>
    <t>481.2</t>
  </si>
  <si>
    <t>481.3</t>
  </si>
  <si>
    <t>481.4</t>
  </si>
  <si>
    <t>481.4.1</t>
  </si>
  <si>
    <t>481.4.2</t>
  </si>
  <si>
    <t>481.4.3</t>
  </si>
  <si>
    <t>481.4.4</t>
  </si>
  <si>
    <t>481.5</t>
  </si>
  <si>
    <t>481.5.1</t>
  </si>
  <si>
    <t>481.5.2</t>
  </si>
  <si>
    <t>482.1</t>
  </si>
  <si>
    <t>482.2</t>
  </si>
  <si>
    <t>482.3</t>
  </si>
  <si>
    <t>482.4</t>
  </si>
  <si>
    <t>482.5</t>
  </si>
  <si>
    <t>482.6</t>
  </si>
  <si>
    <t>483.1</t>
  </si>
  <si>
    <t>484.1</t>
  </si>
  <si>
    <t>483.2</t>
  </si>
  <si>
    <t>483.3</t>
  </si>
  <si>
    <t>483.4</t>
  </si>
  <si>
    <t xml:space="preserve">Цена рублей с НДС 20% </t>
  </si>
  <si>
    <t>ШАБЛОН ВЕДОМОСТИ ДОГОВОРНОЙ ЦЕНЫ</t>
  </si>
  <si>
    <t>Внутриплощадочные инженерные сети</t>
  </si>
  <si>
    <t>Внутриплощадочные сети - Теплосеть</t>
  </si>
  <si>
    <t>Внутриплощадочные  сети - Водопровод</t>
  </si>
  <si>
    <t>Внутриплощадочные  сети - Дождевая канализация, дренажная система</t>
  </si>
  <si>
    <t>Внутриплощадочные сети - Хозяйственно-бытовая канализация</t>
  </si>
  <si>
    <t>Внутриплощадочные - Электроснабжение, наружное освещение</t>
  </si>
  <si>
    <t>Внутриплощадочные - слаботочные сети (интернет, телевидение, телефония, радиофикация)</t>
  </si>
  <si>
    <t>Прочие расходы по Внутриплощадочным сетям</t>
  </si>
  <si>
    <t>Прокладка дождевой канализации из труб Корсис SN8 д.300</t>
  </si>
  <si>
    <t>Установка жироуловителя 3,6л/с</t>
  </si>
  <si>
    <t>Установка жироуловителя 17л/с</t>
  </si>
  <si>
    <t>Прокладка хоз.питьевого водопровода из труб 2D ПЭ100 SDR17,6–
225х13,4</t>
  </si>
  <si>
    <t>Прокладка хоз.бытовой канализиции из труб ПЭ80 SDR17,6–
160x9,5</t>
  </si>
  <si>
    <t>Прокладка хоз.бытовой канализиции из труб ПЭ80 SDR17,6–
200x11,9</t>
  </si>
  <si>
    <t>Устройство колодцев д.1000 глубиной до 3м</t>
  </si>
  <si>
    <t>Прокладка теплосети 2ППМ Ду200 с СОДК в непроходном ж.б. канале</t>
  </si>
  <si>
    <t xml:space="preserve">Прокладка двух взаимно резервируемых кабельных линий напряжением 10кВ одножильным алюминиевым кабелем в изоляции из сшитого ПЭ с алюминиевыми жилами АПвПуг-10 </t>
  </si>
  <si>
    <t>Прокладка слаботочных сетей</t>
  </si>
  <si>
    <t>421.1</t>
  </si>
  <si>
    <t>422.1</t>
  </si>
  <si>
    <t>423.1</t>
  </si>
  <si>
    <t>423.2</t>
  </si>
  <si>
    <t>424.1</t>
  </si>
  <si>
    <t>424.5</t>
  </si>
  <si>
    <t>424.2</t>
  </si>
  <si>
    <t>424.3</t>
  </si>
  <si>
    <t>424.4</t>
  </si>
  <si>
    <t>425.1</t>
  </si>
  <si>
    <t>427.1</t>
  </si>
  <si>
    <t>компл</t>
  </si>
  <si>
    <t>443.9</t>
  </si>
  <si>
    <t>453.9</t>
  </si>
  <si>
    <t>442.5</t>
  </si>
  <si>
    <t>442.6</t>
  </si>
  <si>
    <t>442.7</t>
  </si>
  <si>
    <t>442.8</t>
  </si>
  <si>
    <t>442.10</t>
  </si>
  <si>
    <t>442.11</t>
  </si>
  <si>
    <t>442.12</t>
  </si>
  <si>
    <t>457.5</t>
  </si>
  <si>
    <t>457.6</t>
  </si>
  <si>
    <t>457.7</t>
  </si>
  <si>
    <t>457.8</t>
  </si>
  <si>
    <t>457.10</t>
  </si>
  <si>
    <t>458.6</t>
  </si>
  <si>
    <t>458.7</t>
  </si>
  <si>
    <t>458.8</t>
  </si>
  <si>
    <t>458.10</t>
  </si>
  <si>
    <t>458.11</t>
  </si>
  <si>
    <t>458.12</t>
  </si>
  <si>
    <t>458.13</t>
  </si>
  <si>
    <t>458.14</t>
  </si>
  <si>
    <t>458.15</t>
  </si>
  <si>
    <t>458.16</t>
  </si>
  <si>
    <t>458.17</t>
  </si>
  <si>
    <t>458.18</t>
  </si>
  <si>
    <t>*Расшифровка расчета вынесена на отдельный лист</t>
  </si>
  <si>
    <t>471.1.1</t>
  </si>
  <si>
    <t>471.1.2</t>
  </si>
  <si>
    <t>471.1.3</t>
  </si>
  <si>
    <t>471.1.4</t>
  </si>
  <si>
    <t>471.1.5</t>
  </si>
  <si>
    <t>471.1.6</t>
  </si>
  <si>
    <t>Режим работы объекта: 2 смены.</t>
  </si>
  <si>
    <t>433.1.27</t>
  </si>
  <si>
    <t>Доставка, сборка, установка, перемещение, демонтаж и вывоз с территории площадки щащитных экранов и выносных площадок</t>
  </si>
  <si>
    <t>Содержание площадки в зимний период строительства, сбор и вывоз снега</t>
  </si>
  <si>
    <t>433.2.9</t>
  </si>
  <si>
    <t>мес.</t>
  </si>
  <si>
    <t>Любые прочие статьи, указанные в спецификации или чертежах (Подрядчику указать ниже соответствующие количества и расценки)</t>
  </si>
  <si>
    <t>Лабораторные заключения, испытания, экспертизы</t>
  </si>
  <si>
    <t>Устройство бытового городка контейнерного типа Containex</t>
  </si>
  <si>
    <t>Информационные щиты в том числе паспорт объекта</t>
  </si>
  <si>
    <t xml:space="preserve">Штаб строительства и переговорная для Заказчика </t>
  </si>
  <si>
    <t>9. Любые прочие статьи, указанные в спецификации или чертежах (соответствующие количества и расценки) Подрядчик указавает самостоятельно в статье 1-го уровня ID 700.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</si>
</sst>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#,##0.00_ ;\-#,##0.00\ "/>
    <numFmt numFmtId="167" formatCode="_-* #,##0_-;\-* #,##0_-;_-* &quot;-&quot;??_-;_-@_-"/>
    <numFmt numFmtId="168" formatCode="#\ ##0.00"/>
    <numFmt numFmtId="169" formatCode="_-* #,##0.00\ _₽_-;\-* #,##0.00\ _₽_-;_-* &quot;-&quot;??\ _₽_-;_-@_-"/>
    <numFmt numFmtId="170" formatCode="_-* #,##0.00&quot;р.&quot;_-;\-* #,##0.00&quot;р.&quot;_-;_-* &quot;-&quot;??&quot;р.&quot;_-;_-@_-"/>
    <numFmt numFmtId="171" formatCode="#,##0.00;[Red]#,##0.00"/>
    <numFmt numFmtId="172" formatCode="_-* #,##0.0_-;\-* #,##0.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b/>
      <sz val="10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name val="Book Antiqua"/>
      <family val="1"/>
    </font>
    <font>
      <sz val="12"/>
      <name val="Times New Roman"/>
      <family val="1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0" fontId="1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/>
    <xf numFmtId="0" fontId="18" fillId="0" borderId="0"/>
    <xf numFmtId="169" fontId="9" fillId="0" borderId="0" applyFont="0" applyFill="0" applyBorder="0" applyAlignment="0" applyProtection="0"/>
    <xf numFmtId="0" fontId="10" fillId="0" borderId="0"/>
    <xf numFmtId="0" fontId="20" fillId="0" borderId="0"/>
    <xf numFmtId="0" fontId="20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8" fillId="0" borderId="0"/>
    <xf numFmtId="0" fontId="24" fillId="0" borderId="0"/>
    <xf numFmtId="0" fontId="23" fillId="0" borderId="0"/>
    <xf numFmtId="0" fontId="18" fillId="0" borderId="0"/>
    <xf numFmtId="0" fontId="35" fillId="0" borderId="0"/>
    <xf numFmtId="0" fontId="35" fillId="0" borderId="0"/>
    <xf numFmtId="0" fontId="13" fillId="0" borderId="0" applyNumberFormat="0" applyFill="0" applyBorder="0" applyAlignment="0" applyProtection="0"/>
  </cellStyleXfs>
  <cellXfs count="28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 wrapText="1"/>
    </xf>
    <xf numFmtId="49" fontId="8" fillId="6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3" fontId="4" fillId="0" borderId="0" xfId="2" applyFont="1" applyAlignment="1">
      <alignment vertical="center"/>
    </xf>
    <xf numFmtId="43" fontId="4" fillId="0" borderId="0" xfId="2" applyFont="1" applyFill="1" applyAlignment="1">
      <alignment vertical="center" wrapText="1"/>
    </xf>
    <xf numFmtId="166" fontId="4" fillId="0" borderId="0" xfId="2" applyNumberFormat="1" applyFont="1" applyAlignment="1">
      <alignment vertical="center"/>
    </xf>
    <xf numFmtId="43" fontId="5" fillId="3" borderId="2" xfId="2" applyFont="1" applyFill="1" applyBorder="1" applyAlignment="1">
      <alignment horizontal="left" vertical="center" wrapText="1"/>
    </xf>
    <xf numFmtId="43" fontId="5" fillId="4" borderId="2" xfId="2" applyFont="1" applyFill="1" applyBorder="1" applyAlignment="1">
      <alignment horizontal="left" vertical="center" wrapText="1"/>
    </xf>
    <xf numFmtId="43" fontId="4" fillId="0" borderId="2" xfId="2" applyFont="1" applyFill="1" applyBorder="1" applyAlignment="1">
      <alignment horizontal="left" vertical="center" wrapText="1"/>
    </xf>
    <xf numFmtId="43" fontId="5" fillId="6" borderId="2" xfId="2" applyFont="1" applyFill="1" applyBorder="1" applyAlignment="1">
      <alignment horizontal="left" vertical="center" wrapText="1"/>
    </xf>
    <xf numFmtId="43" fontId="4" fillId="5" borderId="2" xfId="2" applyFont="1" applyFill="1" applyBorder="1" applyAlignment="1">
      <alignment horizontal="left" vertical="center" wrapText="1"/>
    </xf>
    <xf numFmtId="43" fontId="8" fillId="6" borderId="2" xfId="2" applyFont="1" applyFill="1" applyBorder="1" applyAlignment="1">
      <alignment horizontal="left" vertical="center" wrapText="1"/>
    </xf>
    <xf numFmtId="43" fontId="5" fillId="3" borderId="5" xfId="2" applyFont="1" applyFill="1" applyBorder="1" applyAlignment="1">
      <alignment horizontal="left" vertical="center" wrapText="1"/>
    </xf>
    <xf numFmtId="43" fontId="5" fillId="3" borderId="4" xfId="2" applyFont="1" applyFill="1" applyBorder="1" applyAlignment="1">
      <alignment horizontal="left" vertical="center" wrapText="1"/>
    </xf>
    <xf numFmtId="43" fontId="4" fillId="0" borderId="5" xfId="2" applyFont="1" applyFill="1" applyBorder="1" applyAlignment="1">
      <alignment horizontal="left" vertical="center" wrapText="1"/>
    </xf>
    <xf numFmtId="43" fontId="4" fillId="0" borderId="4" xfId="2" applyFont="1" applyFill="1" applyBorder="1" applyAlignment="1">
      <alignment horizontal="left" vertical="center" wrapText="1"/>
    </xf>
    <xf numFmtId="43" fontId="5" fillId="4" borderId="5" xfId="2" applyFont="1" applyFill="1" applyBorder="1" applyAlignment="1">
      <alignment horizontal="left" vertical="center" wrapText="1"/>
    </xf>
    <xf numFmtId="43" fontId="5" fillId="4" borderId="4" xfId="2" applyFont="1" applyFill="1" applyBorder="1" applyAlignment="1">
      <alignment horizontal="left" vertical="center" wrapText="1"/>
    </xf>
    <xf numFmtId="43" fontId="5" fillId="6" borderId="5" xfId="2" applyFont="1" applyFill="1" applyBorder="1" applyAlignment="1">
      <alignment horizontal="left" vertical="center" wrapText="1"/>
    </xf>
    <xf numFmtId="43" fontId="5" fillId="6" borderId="4" xfId="2" applyFont="1" applyFill="1" applyBorder="1" applyAlignment="1">
      <alignment horizontal="left" vertical="center" wrapText="1"/>
    </xf>
    <xf numFmtId="43" fontId="4" fillId="5" borderId="5" xfId="2" applyFont="1" applyFill="1" applyBorder="1" applyAlignment="1">
      <alignment horizontal="left" vertical="center" wrapText="1"/>
    </xf>
    <xf numFmtId="43" fontId="4" fillId="5" borderId="4" xfId="2" applyFont="1" applyFill="1" applyBorder="1" applyAlignment="1">
      <alignment horizontal="left" vertical="center" wrapText="1"/>
    </xf>
    <xf numFmtId="43" fontId="8" fillId="6" borderId="5" xfId="2" applyFont="1" applyFill="1" applyBorder="1" applyAlignment="1">
      <alignment horizontal="left" vertical="center" wrapText="1"/>
    </xf>
    <xf numFmtId="43" fontId="8" fillId="6" borderId="4" xfId="2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10" fontId="4" fillId="0" borderId="0" xfId="8" applyNumberFormat="1" applyFont="1" applyAlignment="1">
      <alignment vertical="center"/>
    </xf>
    <xf numFmtId="4" fontId="6" fillId="7" borderId="9" xfId="0" applyNumberFormat="1" applyFont="1" applyFill="1" applyBorder="1" applyAlignment="1">
      <alignment horizontal="center" vertical="center" wrapText="1"/>
    </xf>
    <xf numFmtId="49" fontId="6" fillId="7" borderId="10" xfId="0" applyNumberFormat="1" applyFont="1" applyFill="1" applyBorder="1" applyAlignment="1">
      <alignment horizontal="center" vertical="center" wrapText="1"/>
    </xf>
    <xf numFmtId="43" fontId="6" fillId="7" borderId="7" xfId="2" applyFont="1" applyFill="1" applyBorder="1" applyAlignment="1">
      <alignment horizontal="center" vertical="center" wrapText="1"/>
    </xf>
    <xf numFmtId="43" fontId="6" fillId="7" borderId="13" xfId="2" applyFont="1" applyFill="1" applyBorder="1" applyAlignment="1">
      <alignment horizontal="center" vertical="center" wrapText="1"/>
    </xf>
    <xf numFmtId="43" fontId="6" fillId="7" borderId="10" xfId="2" applyFont="1" applyFill="1" applyBorder="1" applyAlignment="1">
      <alignment horizontal="center" vertical="center" wrapText="1"/>
    </xf>
    <xf numFmtId="43" fontId="6" fillId="7" borderId="11" xfId="2" applyFont="1" applyFill="1" applyBorder="1" applyAlignment="1">
      <alignment horizontal="center" vertical="center" wrapText="1"/>
    </xf>
    <xf numFmtId="43" fontId="6" fillId="7" borderId="12" xfId="2" applyFont="1" applyFill="1" applyBorder="1" applyAlignment="1">
      <alignment horizontal="center" vertical="center" wrapText="1"/>
    </xf>
    <xf numFmtId="43" fontId="4" fillId="0" borderId="0" xfId="2" applyFont="1" applyAlignment="1">
      <alignment horizontal="center" vertical="center" wrapText="1"/>
    </xf>
    <xf numFmtId="43" fontId="4" fillId="0" borderId="0" xfId="2" applyFont="1" applyFill="1" applyAlignment="1">
      <alignment horizontal="center" vertical="center" wrapText="1"/>
    </xf>
    <xf numFmtId="167" fontId="4" fillId="0" borderId="0" xfId="2" applyNumberFormat="1" applyFont="1" applyAlignment="1">
      <alignment horizontal="center" vertical="center" wrapText="1"/>
    </xf>
    <xf numFmtId="0" fontId="18" fillId="0" borderId="0" xfId="11" applyFont="1"/>
    <xf numFmtId="0" fontId="21" fillId="3" borderId="2" xfId="14" applyFont="1" applyFill="1" applyBorder="1" applyAlignment="1">
      <alignment horizontal="left" vertical="center" wrapText="1"/>
    </xf>
    <xf numFmtId="3" fontId="21" fillId="3" borderId="2" xfId="15" applyNumberFormat="1" applyFont="1" applyFill="1" applyBorder="1" applyAlignment="1">
      <alignment horizontal="center" vertical="center"/>
    </xf>
    <xf numFmtId="0" fontId="21" fillId="6" borderId="2" xfId="14" applyFont="1" applyFill="1" applyBorder="1" applyAlignment="1">
      <alignment horizontal="left" vertical="center" wrapText="1"/>
    </xf>
    <xf numFmtId="3" fontId="21" fillId="6" borderId="2" xfId="14" applyNumberFormat="1" applyFont="1" applyFill="1" applyBorder="1" applyAlignment="1">
      <alignment horizontal="center" vertical="center" wrapText="1"/>
    </xf>
    <xf numFmtId="169" fontId="18" fillId="0" borderId="0" xfId="11" applyNumberFormat="1" applyFont="1" applyFill="1"/>
    <xf numFmtId="0" fontId="22" fillId="5" borderId="2" xfId="14" applyFont="1" applyFill="1" applyBorder="1" applyAlignment="1">
      <alignment horizontal="left" vertical="center" wrapText="1"/>
    </xf>
    <xf numFmtId="0" fontId="22" fillId="5" borderId="2" xfId="14" applyFont="1" applyFill="1" applyBorder="1" applyAlignment="1">
      <alignment horizontal="center" vertical="center" wrapText="1"/>
    </xf>
    <xf numFmtId="0" fontId="18" fillId="0" borderId="0" xfId="11" applyFont="1" applyFill="1"/>
    <xf numFmtId="0" fontId="17" fillId="9" borderId="2" xfId="14" applyFont="1" applyFill="1" applyBorder="1" applyAlignment="1">
      <alignment horizontal="left" vertical="center" wrapText="1"/>
    </xf>
    <xf numFmtId="3" fontId="17" fillId="9" borderId="2" xfId="14" applyNumberFormat="1" applyFont="1" applyFill="1" applyBorder="1" applyAlignment="1">
      <alignment horizontal="center" vertical="center" wrapText="1"/>
    </xf>
    <xf numFmtId="0" fontId="22" fillId="0" borderId="2" xfId="14" applyFont="1" applyFill="1" applyBorder="1" applyAlignment="1">
      <alignment horizontal="left" vertical="center" wrapText="1"/>
    </xf>
    <xf numFmtId="0" fontId="22" fillId="0" borderId="2" xfId="14" applyFont="1" applyFill="1" applyBorder="1" applyAlignment="1">
      <alignment horizontal="center" vertical="center" wrapText="1"/>
    </xf>
    <xf numFmtId="0" fontId="22" fillId="0" borderId="2" xfId="19" applyFont="1" applyFill="1" applyBorder="1" applyAlignment="1">
      <alignment horizontal="left" vertical="center" wrapText="1"/>
    </xf>
    <xf numFmtId="0" fontId="25" fillId="5" borderId="2" xfId="14" applyFont="1" applyFill="1" applyBorder="1" applyAlignment="1">
      <alignment horizontal="left" vertical="center" wrapText="1"/>
    </xf>
    <xf numFmtId="0" fontId="25" fillId="5" borderId="2" xfId="14" applyFont="1" applyFill="1" applyBorder="1" applyAlignment="1">
      <alignment horizontal="center" vertical="center" wrapText="1"/>
    </xf>
    <xf numFmtId="0" fontId="25" fillId="5" borderId="2" xfId="20" applyFont="1" applyFill="1" applyBorder="1" applyAlignment="1">
      <alignment vertical="center"/>
    </xf>
    <xf numFmtId="0" fontId="22" fillId="0" borderId="0" xfId="21" applyFont="1"/>
    <xf numFmtId="0" fontId="22" fillId="0" borderId="0" xfId="21" applyFont="1" applyAlignment="1">
      <alignment horizontal="center" vertical="center"/>
    </xf>
    <xf numFmtId="169" fontId="22" fillId="0" borderId="0" xfId="12" applyFont="1" applyAlignment="1">
      <alignment horizontal="center" vertical="center"/>
    </xf>
    <xf numFmtId="4" fontId="22" fillId="0" borderId="0" xfId="21" applyNumberFormat="1" applyFont="1" applyAlignment="1">
      <alignment horizontal="center" vertical="center"/>
    </xf>
    <xf numFmtId="0" fontId="21" fillId="6" borderId="2" xfId="14" applyNumberFormat="1" applyFont="1" applyFill="1" applyBorder="1" applyAlignment="1">
      <alignment horizontal="center" vertical="center"/>
    </xf>
    <xf numFmtId="0" fontId="17" fillId="0" borderId="0" xfId="21" applyNumberFormat="1" applyFont="1" applyAlignment="1">
      <alignment horizontal="center"/>
    </xf>
    <xf numFmtId="0" fontId="21" fillId="3" borderId="2" xfId="14" applyNumberFormat="1" applyFont="1" applyFill="1" applyBorder="1" applyAlignment="1">
      <alignment horizontal="center" vertical="center"/>
    </xf>
    <xf numFmtId="0" fontId="22" fillId="5" borderId="2" xfId="14" applyNumberFormat="1" applyFont="1" applyFill="1" applyBorder="1" applyAlignment="1">
      <alignment horizontal="center" vertical="center"/>
    </xf>
    <xf numFmtId="0" fontId="17" fillId="9" borderId="2" xfId="14" applyNumberFormat="1" applyFont="1" applyFill="1" applyBorder="1" applyAlignment="1">
      <alignment horizontal="center" vertical="center"/>
    </xf>
    <xf numFmtId="0" fontId="22" fillId="0" borderId="2" xfId="14" applyNumberFormat="1" applyFont="1" applyFill="1" applyBorder="1" applyAlignment="1">
      <alignment horizontal="center" vertical="center"/>
    </xf>
    <xf numFmtId="0" fontId="26" fillId="0" borderId="0" xfId="11" applyFont="1"/>
    <xf numFmtId="0" fontId="28" fillId="0" borderId="0" xfId="3" applyFont="1" applyFill="1" applyBorder="1" applyAlignment="1">
      <alignment horizontal="left" vertical="center" wrapText="1"/>
    </xf>
    <xf numFmtId="0" fontId="29" fillId="0" borderId="0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3" fillId="0" borderId="0" xfId="3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49" fontId="32" fillId="0" borderId="0" xfId="23" applyNumberFormat="1" applyFont="1" applyFill="1" applyAlignment="1">
      <alignment horizontal="center" vertical="center"/>
    </xf>
    <xf numFmtId="49" fontId="15" fillId="0" borderId="0" xfId="23" applyNumberFormat="1" applyFont="1" applyFill="1" applyAlignment="1">
      <alignment horizontal="center" vertical="center"/>
    </xf>
    <xf numFmtId="43" fontId="21" fillId="3" borderId="2" xfId="2" applyFont="1" applyFill="1" applyBorder="1" applyAlignment="1">
      <alignment horizontal="center" vertical="center" wrapText="1"/>
    </xf>
    <xf numFmtId="43" fontId="21" fillId="6" borderId="2" xfId="2" applyFont="1" applyFill="1" applyBorder="1" applyAlignment="1">
      <alignment horizontal="center" vertical="center" wrapText="1"/>
    </xf>
    <xf numFmtId="43" fontId="22" fillId="5" borderId="2" xfId="2" applyFont="1" applyFill="1" applyBorder="1" applyAlignment="1">
      <alignment horizontal="center" vertical="center"/>
    </xf>
    <xf numFmtId="43" fontId="22" fillId="0" borderId="2" xfId="2" applyFont="1" applyFill="1" applyBorder="1" applyAlignment="1">
      <alignment horizontal="center" vertical="center"/>
    </xf>
    <xf numFmtId="43" fontId="17" fillId="9" borderId="2" xfId="2" applyFont="1" applyFill="1" applyBorder="1" applyAlignment="1">
      <alignment horizontal="center" vertical="center" wrapText="1"/>
    </xf>
    <xf numFmtId="43" fontId="25" fillId="0" borderId="2" xfId="2" applyFont="1" applyFill="1" applyBorder="1" applyAlignment="1">
      <alignment horizontal="center" vertical="center"/>
    </xf>
    <xf numFmtId="43" fontId="22" fillId="0" borderId="0" xfId="2" applyFont="1" applyAlignment="1">
      <alignment horizontal="center" vertical="center"/>
    </xf>
    <xf numFmtId="171" fontId="14" fillId="0" borderId="0" xfId="22" applyNumberFormat="1" applyFont="1" applyFill="1" applyBorder="1" applyAlignment="1">
      <alignment horizontal="center" vertical="center" wrapText="1"/>
    </xf>
    <xf numFmtId="1" fontId="15" fillId="0" borderId="0" xfId="22" applyNumberFormat="1" applyFont="1" applyFill="1" applyBorder="1" applyAlignment="1">
      <alignment horizontal="center" vertical="center" wrapText="1"/>
    </xf>
    <xf numFmtId="0" fontId="15" fillId="0" borderId="0" xfId="22" applyNumberFormat="1" applyFont="1" applyFill="1" applyBorder="1" applyAlignment="1">
      <alignment horizontal="center" vertical="center" wrapText="1"/>
    </xf>
    <xf numFmtId="2" fontId="15" fillId="0" borderId="0" xfId="22" applyNumberFormat="1" applyFont="1" applyFill="1" applyBorder="1" applyAlignment="1">
      <alignment horizontal="center" vertical="center" wrapText="1"/>
    </xf>
    <xf numFmtId="43" fontId="34" fillId="0" borderId="0" xfId="2" applyFont="1" applyAlignment="1">
      <alignment horizontal="center" vertical="center" wrapText="1"/>
    </xf>
    <xf numFmtId="43" fontId="5" fillId="4" borderId="4" xfId="2" applyFont="1" applyFill="1" applyBorder="1" applyAlignment="1">
      <alignment horizontal="center" vertical="center" wrapText="1"/>
    </xf>
    <xf numFmtId="43" fontId="5" fillId="3" borderId="4" xfId="2" applyFont="1" applyFill="1" applyBorder="1" applyAlignment="1">
      <alignment horizontal="center" vertical="center" wrapText="1"/>
    </xf>
    <xf numFmtId="43" fontId="5" fillId="6" borderId="4" xfId="2" applyFont="1" applyFill="1" applyBorder="1" applyAlignment="1">
      <alignment horizontal="center" vertical="center" wrapText="1"/>
    </xf>
    <xf numFmtId="43" fontId="4" fillId="0" borderId="4" xfId="2" applyFont="1" applyFill="1" applyBorder="1" applyAlignment="1">
      <alignment horizontal="center" vertical="center" wrapText="1"/>
    </xf>
    <xf numFmtId="43" fontId="8" fillId="6" borderId="4" xfId="2" applyFont="1" applyFill="1" applyBorder="1" applyAlignment="1">
      <alignment horizontal="center" vertical="center" wrapText="1"/>
    </xf>
    <xf numFmtId="43" fontId="4" fillId="5" borderId="4" xfId="2" applyFont="1" applyFill="1" applyBorder="1" applyAlignment="1">
      <alignment horizontal="center" vertical="center" wrapText="1"/>
    </xf>
    <xf numFmtId="43" fontId="4" fillId="0" borderId="0" xfId="2" applyFont="1" applyAlignment="1">
      <alignment horizontal="center" vertical="center"/>
    </xf>
    <xf numFmtId="43" fontId="15" fillId="0" borderId="0" xfId="2" applyFont="1" applyFill="1" applyBorder="1" applyAlignment="1" applyProtection="1">
      <alignment horizontal="left" vertical="top" wrapText="1"/>
      <protection locked="0"/>
    </xf>
    <xf numFmtId="172" fontId="4" fillId="0" borderId="4" xfId="2" applyNumberFormat="1" applyFont="1" applyFill="1" applyBorder="1" applyAlignment="1">
      <alignment horizontal="center" vertical="center" wrapText="1"/>
    </xf>
    <xf numFmtId="172" fontId="4" fillId="6" borderId="4" xfId="2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43" fontId="5" fillId="4" borderId="2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43" fontId="5" fillId="3" borderId="2" xfId="2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43" fontId="5" fillId="6" borderId="2" xfId="2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43" fontId="8" fillId="6" borderId="2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 indent="4"/>
    </xf>
    <xf numFmtId="43" fontId="4" fillId="0" borderId="2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 indent="6"/>
    </xf>
    <xf numFmtId="0" fontId="4" fillId="5" borderId="2" xfId="0" applyFont="1" applyFill="1" applyBorder="1" applyAlignment="1">
      <alignment horizontal="left" vertical="center" wrapText="1" indent="4"/>
    </xf>
    <xf numFmtId="43" fontId="4" fillId="5" borderId="2" xfId="2" applyFont="1" applyFill="1" applyBorder="1" applyAlignment="1">
      <alignment horizontal="center" vertical="center" wrapText="1"/>
    </xf>
    <xf numFmtId="0" fontId="13" fillId="3" borderId="2" xfId="24" applyFill="1" applyBorder="1" applyAlignment="1">
      <alignment horizontal="left" vertical="center" wrapText="1"/>
    </xf>
    <xf numFmtId="10" fontId="4" fillId="0" borderId="0" xfId="8" applyNumberFormat="1" applyFont="1" applyAlignment="1">
      <alignment horizontal="center" vertical="center"/>
    </xf>
    <xf numFmtId="4" fontId="28" fillId="0" borderId="0" xfId="3" applyNumberFormat="1" applyFont="1" applyFill="1" applyBorder="1" applyAlignment="1">
      <alignment horizontal="center" vertical="center"/>
    </xf>
    <xf numFmtId="0" fontId="28" fillId="0" borderId="0" xfId="3" applyFont="1" applyFill="1" applyBorder="1" applyAlignment="1">
      <alignment horizontal="center" vertical="center"/>
    </xf>
    <xf numFmtId="43" fontId="11" fillId="7" borderId="23" xfId="2" applyFont="1" applyFill="1" applyBorder="1" applyAlignment="1">
      <alignment horizontal="left" vertical="center" wrapText="1"/>
    </xf>
    <xf numFmtId="43" fontId="11" fillId="7" borderId="24" xfId="2" applyFont="1" applyFill="1" applyBorder="1" applyAlignment="1">
      <alignment horizontal="left" vertical="center" wrapText="1"/>
    </xf>
    <xf numFmtId="43" fontId="11" fillId="7" borderId="25" xfId="2" applyFont="1" applyFill="1" applyBorder="1" applyAlignment="1">
      <alignment horizontal="left" vertical="center" wrapText="1"/>
    </xf>
    <xf numFmtId="10" fontId="5" fillId="4" borderId="6" xfId="8" applyNumberFormat="1" applyFont="1" applyFill="1" applyBorder="1" applyAlignment="1">
      <alignment horizontal="center" vertical="center" wrapText="1"/>
    </xf>
    <xf numFmtId="10" fontId="5" fillId="3" borderId="6" xfId="8" applyNumberFormat="1" applyFont="1" applyFill="1" applyBorder="1" applyAlignment="1">
      <alignment horizontal="center" vertical="center" wrapText="1"/>
    </xf>
    <xf numFmtId="10" fontId="5" fillId="6" borderId="6" xfId="8" applyNumberFormat="1" applyFont="1" applyFill="1" applyBorder="1" applyAlignment="1">
      <alignment horizontal="center" vertical="center" wrapText="1"/>
    </xf>
    <xf numFmtId="10" fontId="8" fillId="6" borderId="6" xfId="8" applyNumberFormat="1" applyFont="1" applyFill="1" applyBorder="1" applyAlignment="1">
      <alignment horizontal="center" vertical="center" wrapText="1"/>
    </xf>
    <xf numFmtId="10" fontId="4" fillId="0" borderId="6" xfId="8" applyNumberFormat="1" applyFont="1" applyFill="1" applyBorder="1" applyAlignment="1">
      <alignment horizontal="center" vertical="center" wrapText="1"/>
    </xf>
    <xf numFmtId="10" fontId="4" fillId="5" borderId="6" xfId="8" applyNumberFormat="1" applyFont="1" applyFill="1" applyBorder="1" applyAlignment="1">
      <alignment horizontal="center" vertical="center" wrapText="1"/>
    </xf>
    <xf numFmtId="10" fontId="11" fillId="7" borderId="30" xfId="8" applyNumberFormat="1" applyFont="1" applyFill="1" applyBorder="1" applyAlignment="1">
      <alignment horizontal="center" vertical="center" wrapText="1"/>
    </xf>
    <xf numFmtId="43" fontId="11" fillId="7" borderId="32" xfId="2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43" fontId="4" fillId="0" borderId="4" xfId="2" applyFont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49" fontId="11" fillId="7" borderId="24" xfId="0" applyNumberFormat="1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left" vertical="center" wrapText="1"/>
    </xf>
    <xf numFmtId="43" fontId="11" fillId="7" borderId="24" xfId="2" applyFont="1" applyFill="1" applyBorder="1" applyAlignment="1">
      <alignment horizontal="center" vertical="center" wrapText="1"/>
    </xf>
    <xf numFmtId="43" fontId="11" fillId="7" borderId="25" xfId="2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43" fontId="5" fillId="4" borderId="1" xfId="2" applyFont="1" applyFill="1" applyBorder="1" applyAlignment="1">
      <alignment horizontal="center" vertical="center" wrapText="1"/>
    </xf>
    <xf numFmtId="43" fontId="5" fillId="4" borderId="36" xfId="2" applyFont="1" applyFill="1" applyBorder="1" applyAlignment="1">
      <alignment horizontal="center" vertical="center" wrapText="1"/>
    </xf>
    <xf numFmtId="43" fontId="5" fillId="4" borderId="1" xfId="2" applyFont="1" applyFill="1" applyBorder="1" applyAlignment="1">
      <alignment horizontal="left" vertical="center" wrapText="1"/>
    </xf>
    <xf numFmtId="43" fontId="5" fillId="4" borderId="36" xfId="2" applyFont="1" applyFill="1" applyBorder="1" applyAlignment="1">
      <alignment horizontal="left" vertical="center" wrapText="1"/>
    </xf>
    <xf numFmtId="43" fontId="5" fillId="4" borderId="35" xfId="2" applyFont="1" applyFill="1" applyBorder="1" applyAlignment="1">
      <alignment horizontal="left" vertical="center" wrapText="1"/>
    </xf>
    <xf numFmtId="10" fontId="5" fillId="4" borderId="38" xfId="8" applyNumberFormat="1" applyFont="1" applyFill="1" applyBorder="1" applyAlignment="1">
      <alignment horizontal="center" vertical="center" wrapText="1"/>
    </xf>
    <xf numFmtId="43" fontId="6" fillId="7" borderId="10" xfId="0" applyNumberFormat="1" applyFont="1" applyFill="1" applyBorder="1" applyAlignment="1">
      <alignment horizontal="left" vertical="center" wrapText="1"/>
    </xf>
    <xf numFmtId="10" fontId="6" fillId="7" borderId="14" xfId="8" applyNumberFormat="1" applyFont="1" applyFill="1" applyBorder="1" applyAlignment="1">
      <alignment horizontal="center" vertical="center" wrapText="1"/>
    </xf>
    <xf numFmtId="0" fontId="22" fillId="5" borderId="2" xfId="21" applyFont="1" applyFill="1" applyBorder="1" applyAlignment="1">
      <alignment wrapText="1"/>
    </xf>
    <xf numFmtId="0" fontId="36" fillId="0" borderId="0" xfId="3" applyFont="1" applyFill="1" applyBorder="1" applyAlignment="1">
      <alignment horizontal="left" vertical="top" wrapText="1"/>
    </xf>
    <xf numFmtId="0" fontId="36" fillId="0" borderId="0" xfId="3" applyFont="1" applyFill="1" applyBorder="1" applyAlignment="1">
      <alignment horizontal="center" vertical="top" wrapText="1"/>
    </xf>
    <xf numFmtId="0" fontId="27" fillId="0" borderId="0" xfId="3" applyFont="1" applyAlignment="1">
      <alignment horizontal="center" vertical="center" wrapText="1"/>
    </xf>
    <xf numFmtId="171" fontId="15" fillId="0" borderId="0" xfId="22" applyNumberFormat="1" applyFont="1" applyFill="1" applyBorder="1" applyAlignment="1">
      <alignment horizontal="left" vertical="center" wrapText="1"/>
    </xf>
    <xf numFmtId="49" fontId="14" fillId="0" borderId="0" xfId="23" applyNumberFormat="1" applyFont="1" applyFill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49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6" fillId="7" borderId="21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43" fontId="6" fillId="7" borderId="31" xfId="2" applyFont="1" applyFill="1" applyBorder="1" applyAlignment="1">
      <alignment horizontal="center" vertical="center" wrapText="1"/>
    </xf>
    <xf numFmtId="43" fontId="6" fillId="7" borderId="19" xfId="2" applyFont="1" applyFill="1" applyBorder="1" applyAlignment="1">
      <alignment horizontal="center" vertical="center" wrapText="1"/>
    </xf>
    <xf numFmtId="43" fontId="6" fillId="7" borderId="22" xfId="2" applyFont="1" applyFill="1" applyBorder="1" applyAlignment="1">
      <alignment horizontal="center" vertical="center" wrapText="1"/>
    </xf>
    <xf numFmtId="43" fontId="6" fillId="7" borderId="16" xfId="2" applyFont="1" applyFill="1" applyBorder="1" applyAlignment="1">
      <alignment horizontal="center" vertical="center" wrapText="1"/>
    </xf>
    <xf numFmtId="43" fontId="6" fillId="7" borderId="28" xfId="2" applyFont="1" applyFill="1" applyBorder="1" applyAlignment="1">
      <alignment horizontal="center" vertical="center" wrapText="1"/>
    </xf>
    <xf numFmtId="43" fontId="6" fillId="7" borderId="34" xfId="2" applyFont="1" applyFill="1" applyBorder="1" applyAlignment="1">
      <alignment horizontal="center" vertical="center" wrapText="1"/>
    </xf>
    <xf numFmtId="10" fontId="6" fillId="7" borderId="29" xfId="8" applyNumberFormat="1" applyFont="1" applyFill="1" applyBorder="1" applyAlignment="1">
      <alignment horizontal="center" vertical="center" wrapText="1"/>
    </xf>
    <xf numFmtId="10" fontId="6" fillId="7" borderId="18" xfId="8" applyNumberFormat="1" applyFont="1" applyFill="1" applyBorder="1" applyAlignment="1">
      <alignment horizontal="center" vertical="center" wrapText="1"/>
    </xf>
    <xf numFmtId="43" fontId="6" fillId="7" borderId="26" xfId="2" applyFont="1" applyFill="1" applyBorder="1" applyAlignment="1">
      <alignment horizontal="center" vertical="center" wrapText="1"/>
    </xf>
    <xf numFmtId="43" fontId="6" fillId="7" borderId="8" xfId="2" applyFont="1" applyFill="1" applyBorder="1" applyAlignment="1">
      <alignment horizontal="center" vertical="center" wrapText="1"/>
    </xf>
    <xf numFmtId="4" fontId="6" fillId="7" borderId="20" xfId="0" applyNumberFormat="1" applyFont="1" applyFill="1" applyBorder="1" applyAlignment="1">
      <alignment horizontal="center" vertical="center" wrapText="1"/>
    </xf>
    <xf numFmtId="4" fontId="6" fillId="7" borderId="17" xfId="0" applyNumberFormat="1" applyFont="1" applyFill="1" applyBorder="1" applyAlignment="1">
      <alignment horizontal="center" vertical="center" wrapText="1"/>
    </xf>
    <xf numFmtId="49" fontId="6" fillId="7" borderId="21" xfId="0" applyNumberFormat="1" applyFont="1" applyFill="1" applyBorder="1" applyAlignment="1">
      <alignment horizontal="center" vertical="center" wrapText="1"/>
    </xf>
    <xf numFmtId="49" fontId="6" fillId="7" borderId="15" xfId="0" applyNumberFormat="1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43" fontId="6" fillId="7" borderId="21" xfId="2" applyFont="1" applyFill="1" applyBorder="1" applyAlignment="1">
      <alignment horizontal="center" vertical="center" wrapText="1"/>
    </xf>
    <xf numFmtId="43" fontId="6" fillId="7" borderId="15" xfId="2" applyFont="1" applyFill="1" applyBorder="1" applyAlignment="1">
      <alignment horizontal="center" vertical="center" wrapText="1"/>
    </xf>
    <xf numFmtId="43" fontId="6" fillId="7" borderId="27" xfId="2" applyFont="1" applyFill="1" applyBorder="1" applyAlignment="1">
      <alignment horizontal="center" vertical="center" wrapText="1"/>
    </xf>
    <xf numFmtId="43" fontId="6" fillId="7" borderId="33" xfId="2" applyFont="1" applyFill="1" applyBorder="1" applyAlignment="1">
      <alignment horizontal="center" vertical="center" wrapText="1"/>
    </xf>
    <xf numFmtId="43" fontId="17" fillId="8" borderId="2" xfId="2" applyFont="1" applyFill="1" applyBorder="1" applyAlignment="1" applyProtection="1">
      <alignment horizontal="center" vertical="center" wrapText="1"/>
    </xf>
    <xf numFmtId="0" fontId="17" fillId="0" borderId="0" xfId="21" applyFont="1" applyAlignment="1">
      <alignment horizontal="center" wrapText="1"/>
    </xf>
    <xf numFmtId="0" fontId="17" fillId="0" borderId="0" xfId="21" applyFont="1" applyAlignment="1">
      <alignment horizontal="center"/>
    </xf>
    <xf numFmtId="0" fontId="17" fillId="8" borderId="2" xfId="10" applyNumberFormat="1" applyFont="1" applyFill="1" applyBorder="1" applyAlignment="1" applyProtection="1">
      <alignment horizontal="center" vertical="center" wrapText="1"/>
    </xf>
    <xf numFmtId="0" fontId="19" fillId="0" borderId="2" xfId="13" applyNumberFormat="1" applyFont="1" applyBorder="1" applyAlignment="1">
      <alignment horizontal="center" vertical="center" wrapText="1"/>
    </xf>
    <xf numFmtId="0" fontId="19" fillId="0" borderId="2" xfId="13" applyFont="1" applyBorder="1" applyAlignment="1">
      <alignment horizontal="center" vertical="center" wrapText="1"/>
    </xf>
    <xf numFmtId="168" fontId="17" fillId="8" borderId="2" xfId="10" applyNumberFormat="1" applyFont="1" applyFill="1" applyBorder="1" applyAlignment="1" applyProtection="1">
      <alignment horizontal="center" vertical="center"/>
    </xf>
    <xf numFmtId="169" fontId="17" fillId="8" borderId="2" xfId="12" applyFont="1" applyFill="1" applyBorder="1" applyAlignment="1" applyProtection="1">
      <alignment horizontal="center" vertical="center"/>
    </xf>
    <xf numFmtId="169" fontId="19" fillId="0" borderId="2" xfId="12" applyFont="1" applyBorder="1" applyAlignment="1">
      <alignment horizontal="center" vertical="center"/>
    </xf>
    <xf numFmtId="3" fontId="17" fillId="8" borderId="15" xfId="10" applyNumberFormat="1" applyFont="1" applyFill="1" applyBorder="1" applyAlignment="1" applyProtection="1">
      <alignment horizontal="center" vertical="center"/>
    </xf>
    <xf numFmtId="0" fontId="19" fillId="0" borderId="1" xfId="13" applyFont="1" applyBorder="1" applyAlignment="1">
      <alignment horizontal="center" vertical="center"/>
    </xf>
    <xf numFmtId="4" fontId="17" fillId="8" borderId="2" xfId="10" applyNumberFormat="1" applyFont="1" applyFill="1" applyBorder="1" applyAlignment="1" applyProtection="1">
      <alignment horizontal="center" vertical="center" wrapText="1"/>
    </xf>
    <xf numFmtId="169" fontId="21" fillId="3" borderId="2" xfId="12" applyFont="1" applyFill="1" applyBorder="1" applyAlignment="1" applyProtection="1">
      <alignment horizontal="center" vertical="center" wrapText="1"/>
      <protection locked="0"/>
    </xf>
    <xf numFmtId="3" fontId="21" fillId="3" borderId="2" xfId="14" applyNumberFormat="1" applyFont="1" applyFill="1" applyBorder="1" applyAlignment="1" applyProtection="1">
      <alignment horizontal="center" vertical="center" wrapText="1"/>
      <protection locked="0"/>
    </xf>
    <xf numFmtId="170" fontId="21" fillId="3" borderId="2" xfId="14" applyNumberFormat="1" applyFont="1" applyFill="1" applyBorder="1" applyAlignment="1" applyProtection="1">
      <alignment horizontal="center" vertical="center" wrapText="1"/>
      <protection locked="0"/>
    </xf>
    <xf numFmtId="169" fontId="21" fillId="6" borderId="2" xfId="12" applyFont="1" applyFill="1" applyBorder="1" applyAlignment="1" applyProtection="1">
      <alignment horizontal="center" vertical="center"/>
      <protection locked="0"/>
    </xf>
    <xf numFmtId="3" fontId="21" fillId="6" borderId="2" xfId="15" applyNumberFormat="1" applyFont="1" applyFill="1" applyBorder="1" applyAlignment="1" applyProtection="1">
      <alignment horizontal="center" vertical="center"/>
      <protection locked="0"/>
    </xf>
    <xf numFmtId="170" fontId="21" fillId="6" borderId="2" xfId="14" applyNumberFormat="1" applyFont="1" applyFill="1" applyBorder="1" applyAlignment="1" applyProtection="1">
      <alignment horizontal="center" vertical="center" wrapText="1"/>
      <protection locked="0"/>
    </xf>
    <xf numFmtId="169" fontId="22" fillId="5" borderId="2" xfId="12" applyFont="1" applyFill="1" applyBorder="1" applyAlignment="1" applyProtection="1">
      <alignment horizontal="center" vertical="center"/>
      <protection locked="0"/>
    </xf>
    <xf numFmtId="3" fontId="22" fillId="0" borderId="2" xfId="15" applyNumberFormat="1" applyFont="1" applyFill="1" applyBorder="1" applyAlignment="1" applyProtection="1">
      <alignment horizontal="center" vertical="center"/>
      <protection locked="0"/>
    </xf>
    <xf numFmtId="170" fontId="22" fillId="0" borderId="2" xfId="16" applyNumberFormat="1" applyFont="1" applyFill="1" applyBorder="1" applyAlignment="1" applyProtection="1">
      <alignment horizontal="center" vertical="center"/>
      <protection locked="0"/>
    </xf>
    <xf numFmtId="170" fontId="22" fillId="0" borderId="2" xfId="17" applyNumberFormat="1" applyFont="1" applyFill="1" applyBorder="1" applyAlignment="1" applyProtection="1">
      <alignment horizontal="center" vertical="center"/>
      <protection locked="0"/>
    </xf>
    <xf numFmtId="169" fontId="17" fillId="9" borderId="2" xfId="12" applyFont="1" applyFill="1" applyBorder="1" applyAlignment="1" applyProtection="1">
      <alignment horizontal="center" vertical="center"/>
      <protection locked="0"/>
    </xf>
    <xf numFmtId="3" fontId="17" fillId="9" borderId="2" xfId="15" applyNumberFormat="1" applyFont="1" applyFill="1" applyBorder="1" applyAlignment="1" applyProtection="1">
      <alignment horizontal="center" vertical="center"/>
      <protection locked="0"/>
    </xf>
    <xf numFmtId="170" fontId="17" fillId="9" borderId="2" xfId="14" applyNumberFormat="1" applyFont="1" applyFill="1" applyBorder="1" applyAlignment="1" applyProtection="1">
      <alignment horizontal="center" vertical="center" wrapText="1"/>
      <protection locked="0"/>
    </xf>
    <xf numFmtId="169" fontId="22" fillId="0" borderId="2" xfId="12" applyFont="1" applyFill="1" applyBorder="1" applyAlignment="1" applyProtection="1">
      <alignment horizontal="center" vertical="center"/>
      <protection locked="0"/>
    </xf>
    <xf numFmtId="170" fontId="22" fillId="5" borderId="2" xfId="16" applyNumberFormat="1" applyFont="1" applyFill="1" applyBorder="1" applyAlignment="1" applyProtection="1">
      <alignment horizontal="center" vertical="center"/>
      <protection locked="0"/>
    </xf>
    <xf numFmtId="169" fontId="25" fillId="0" borderId="2" xfId="12" applyFont="1" applyFill="1" applyBorder="1" applyAlignment="1" applyProtection="1">
      <alignment horizontal="center" vertical="center"/>
      <protection locked="0"/>
    </xf>
    <xf numFmtId="3" fontId="25" fillId="0" borderId="2" xfId="15" applyNumberFormat="1" applyFont="1" applyFill="1" applyBorder="1" applyAlignment="1" applyProtection="1">
      <alignment horizontal="center" vertical="center"/>
      <protection locked="0"/>
    </xf>
    <xf numFmtId="170" fontId="25" fillId="0" borderId="2" xfId="16" applyNumberFormat="1" applyFont="1" applyFill="1" applyBorder="1" applyAlignment="1" applyProtection="1">
      <alignment horizontal="center" vertical="center"/>
      <protection locked="0"/>
    </xf>
    <xf numFmtId="3" fontId="21" fillId="3" borderId="2" xfId="15" applyNumberFormat="1" applyFont="1" applyFill="1" applyBorder="1" applyAlignment="1" applyProtection="1">
      <alignment horizontal="center" vertical="center"/>
      <protection locked="0"/>
    </xf>
    <xf numFmtId="0" fontId="22" fillId="5" borderId="2" xfId="14" applyFont="1" applyFill="1" applyBorder="1" applyAlignment="1" applyProtection="1">
      <alignment horizontal="center" vertical="center" wrapText="1"/>
      <protection locked="0"/>
    </xf>
    <xf numFmtId="0" fontId="22" fillId="0" borderId="2" xfId="14" applyFont="1" applyFill="1" applyBorder="1" applyAlignment="1" applyProtection="1">
      <alignment horizontal="center" vertical="center" wrapText="1"/>
      <protection locked="0"/>
    </xf>
    <xf numFmtId="0" fontId="22" fillId="0" borderId="2" xfId="14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/>
    </xf>
    <xf numFmtId="164" fontId="5" fillId="4" borderId="15" xfId="0" applyNumberFormat="1" applyFont="1" applyFill="1" applyBorder="1" applyAlignment="1">
      <alignment horizontal="left" vertical="center" wrapText="1"/>
    </xf>
    <xf numFmtId="43" fontId="5" fillId="4" borderId="15" xfId="2" applyFont="1" applyFill="1" applyBorder="1" applyAlignment="1">
      <alignment horizontal="center" vertical="center" wrapText="1"/>
    </xf>
    <xf numFmtId="43" fontId="5" fillId="4" borderId="16" xfId="2" applyFont="1" applyFill="1" applyBorder="1" applyAlignment="1">
      <alignment horizontal="center" vertical="center" wrapText="1"/>
    </xf>
    <xf numFmtId="43" fontId="5" fillId="4" borderId="15" xfId="2" applyFont="1" applyFill="1" applyBorder="1" applyAlignment="1">
      <alignment horizontal="left" vertical="center" wrapText="1"/>
    </xf>
    <xf numFmtId="43" fontId="5" fillId="4" borderId="16" xfId="2" applyFont="1" applyFill="1" applyBorder="1" applyAlignment="1">
      <alignment horizontal="left" vertical="center" wrapText="1"/>
    </xf>
    <xf numFmtId="43" fontId="5" fillId="4" borderId="17" xfId="2" applyFont="1" applyFill="1" applyBorder="1" applyAlignment="1">
      <alignment horizontal="left" vertical="center" wrapText="1"/>
    </xf>
    <xf numFmtId="10" fontId="5" fillId="4" borderId="39" xfId="8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 indent="4"/>
      <protection locked="0"/>
    </xf>
    <xf numFmtId="43" fontId="4" fillId="0" borderId="2" xfId="2" applyFont="1" applyFill="1" applyBorder="1" applyAlignment="1" applyProtection="1">
      <alignment horizontal="center" vertical="center" wrapText="1"/>
      <protection locked="0"/>
    </xf>
    <xf numFmtId="43" fontId="4" fillId="0" borderId="4" xfId="2" applyFont="1" applyFill="1" applyBorder="1" applyAlignment="1" applyProtection="1">
      <alignment horizontal="center" vertical="center" wrapText="1"/>
      <protection locked="0"/>
    </xf>
    <xf numFmtId="43" fontId="4" fillId="0" borderId="3" xfId="2" applyFont="1" applyFill="1" applyBorder="1" applyAlignment="1" applyProtection="1">
      <alignment horizontal="left" vertical="center" wrapText="1"/>
      <protection locked="0"/>
    </xf>
    <xf numFmtId="43" fontId="4" fillId="0" borderId="2" xfId="2" applyFont="1" applyFill="1" applyBorder="1" applyAlignment="1" applyProtection="1">
      <alignment horizontal="left" vertical="center" wrapText="1"/>
      <protection locked="0"/>
    </xf>
    <xf numFmtId="43" fontId="5" fillId="4" borderId="35" xfId="2" applyFont="1" applyFill="1" applyBorder="1" applyAlignment="1" applyProtection="1">
      <alignment horizontal="left" vertical="center" wrapText="1"/>
      <protection locked="0"/>
    </xf>
    <xf numFmtId="43" fontId="5" fillId="4" borderId="1" xfId="2" applyFont="1" applyFill="1" applyBorder="1" applyAlignment="1" applyProtection="1">
      <alignment horizontal="left" vertical="center" wrapText="1"/>
      <protection locked="0"/>
    </xf>
    <xf numFmtId="43" fontId="5" fillId="4" borderId="36" xfId="2" applyFont="1" applyFill="1" applyBorder="1" applyAlignment="1" applyProtection="1">
      <alignment horizontal="left" vertical="center" wrapText="1"/>
      <protection locked="0"/>
    </xf>
    <xf numFmtId="43" fontId="5" fillId="3" borderId="5" xfId="2" applyFont="1" applyFill="1" applyBorder="1" applyAlignment="1" applyProtection="1">
      <alignment horizontal="left" vertical="center" wrapText="1"/>
      <protection locked="0"/>
    </xf>
    <xf numFmtId="43" fontId="5" fillId="3" borderId="2" xfId="2" applyFont="1" applyFill="1" applyBorder="1" applyAlignment="1" applyProtection="1">
      <alignment horizontal="left" vertical="center" wrapText="1"/>
      <protection locked="0"/>
    </xf>
    <xf numFmtId="43" fontId="5" fillId="3" borderId="4" xfId="2" applyFont="1" applyFill="1" applyBorder="1" applyAlignment="1" applyProtection="1">
      <alignment horizontal="left" vertical="center" wrapText="1"/>
      <protection locked="0"/>
    </xf>
    <xf numFmtId="43" fontId="5" fillId="6" borderId="5" xfId="2" applyFont="1" applyFill="1" applyBorder="1" applyAlignment="1" applyProtection="1">
      <alignment horizontal="left" vertical="center" wrapText="1"/>
      <protection locked="0"/>
    </xf>
    <xf numFmtId="43" fontId="5" fillId="6" borderId="2" xfId="2" applyFont="1" applyFill="1" applyBorder="1" applyAlignment="1" applyProtection="1">
      <alignment horizontal="left" vertical="center" wrapText="1"/>
      <protection locked="0"/>
    </xf>
    <xf numFmtId="43" fontId="5" fillId="6" borderId="4" xfId="2" applyFont="1" applyFill="1" applyBorder="1" applyAlignment="1" applyProtection="1">
      <alignment horizontal="left" vertical="center" wrapText="1"/>
      <protection locked="0"/>
    </xf>
    <xf numFmtId="43" fontId="8" fillId="6" borderId="5" xfId="2" applyFont="1" applyFill="1" applyBorder="1" applyAlignment="1" applyProtection="1">
      <alignment horizontal="left" vertical="center" wrapText="1"/>
      <protection locked="0"/>
    </xf>
    <xf numFmtId="43" fontId="8" fillId="6" borderId="2" xfId="2" applyFont="1" applyFill="1" applyBorder="1" applyAlignment="1" applyProtection="1">
      <alignment horizontal="left" vertical="center" wrapText="1"/>
      <protection locked="0"/>
    </xf>
    <xf numFmtId="43" fontId="8" fillId="6" borderId="4" xfId="2" applyFont="1" applyFill="1" applyBorder="1" applyAlignment="1" applyProtection="1">
      <alignment horizontal="left" vertical="center" wrapText="1"/>
      <protection locked="0"/>
    </xf>
    <xf numFmtId="43" fontId="4" fillId="0" borderId="5" xfId="2" applyFont="1" applyFill="1" applyBorder="1" applyAlignment="1" applyProtection="1">
      <alignment horizontal="left" vertical="center" wrapText="1"/>
      <protection locked="0"/>
    </xf>
    <xf numFmtId="43" fontId="4" fillId="0" borderId="4" xfId="2" applyFont="1" applyFill="1" applyBorder="1" applyAlignment="1" applyProtection="1">
      <alignment horizontal="left" vertical="center" wrapText="1"/>
      <protection locked="0"/>
    </xf>
    <xf numFmtId="43" fontId="4" fillId="5" borderId="5" xfId="2" applyFont="1" applyFill="1" applyBorder="1" applyAlignment="1" applyProtection="1">
      <alignment horizontal="left" vertical="center" wrapText="1"/>
      <protection locked="0"/>
    </xf>
    <xf numFmtId="43" fontId="4" fillId="5" borderId="2" xfId="2" applyFont="1" applyFill="1" applyBorder="1" applyAlignment="1" applyProtection="1">
      <alignment horizontal="left" vertical="center" wrapText="1"/>
      <protection locked="0"/>
    </xf>
    <xf numFmtId="43" fontId="4" fillId="5" borderId="4" xfId="2" applyFont="1" applyFill="1" applyBorder="1" applyAlignment="1" applyProtection="1">
      <alignment horizontal="left" vertical="center" wrapText="1"/>
      <protection locked="0"/>
    </xf>
    <xf numFmtId="43" fontId="5" fillId="4" borderId="5" xfId="2" applyFont="1" applyFill="1" applyBorder="1" applyAlignment="1" applyProtection="1">
      <alignment horizontal="left" vertical="center" wrapText="1"/>
      <protection locked="0"/>
    </xf>
    <xf numFmtId="43" fontId="5" fillId="4" borderId="2" xfId="2" applyFont="1" applyFill="1" applyBorder="1" applyAlignment="1" applyProtection="1">
      <alignment horizontal="left" vertical="center" wrapText="1"/>
      <protection locked="0"/>
    </xf>
    <xf numFmtId="43" fontId="5" fillId="4" borderId="4" xfId="2" applyFont="1" applyFill="1" applyBorder="1" applyAlignment="1" applyProtection="1">
      <alignment horizontal="left" vertical="center" wrapText="1"/>
      <protection locked="0"/>
    </xf>
    <xf numFmtId="43" fontId="5" fillId="4" borderId="17" xfId="2" applyFont="1" applyFill="1" applyBorder="1" applyAlignment="1" applyProtection="1">
      <alignment horizontal="left" vertical="center" wrapText="1"/>
      <protection locked="0"/>
    </xf>
    <xf numFmtId="43" fontId="5" fillId="4" borderId="15" xfId="2" applyFont="1" applyFill="1" applyBorder="1" applyAlignment="1" applyProtection="1">
      <alignment horizontal="left" vertical="center" wrapText="1"/>
      <protection locked="0"/>
    </xf>
    <xf numFmtId="43" fontId="5" fillId="4" borderId="16" xfId="2" applyFont="1" applyFill="1" applyBorder="1" applyAlignment="1" applyProtection="1">
      <alignment horizontal="left" vertical="center" wrapText="1"/>
      <protection locked="0"/>
    </xf>
    <xf numFmtId="43" fontId="5" fillId="4" borderId="37" xfId="2" applyFont="1" applyFill="1" applyBorder="1" applyAlignment="1" applyProtection="1">
      <alignment horizontal="left" vertical="center" wrapText="1"/>
      <protection locked="0"/>
    </xf>
    <xf numFmtId="43" fontId="5" fillId="3" borderId="3" xfId="2" applyFont="1" applyFill="1" applyBorder="1" applyAlignment="1" applyProtection="1">
      <alignment horizontal="left" vertical="center" wrapText="1"/>
      <protection locked="0"/>
    </xf>
    <xf numFmtId="43" fontId="5" fillId="6" borderId="3" xfId="2" applyFont="1" applyFill="1" applyBorder="1" applyAlignment="1" applyProtection="1">
      <alignment horizontal="left" vertical="center" wrapText="1"/>
      <protection locked="0"/>
    </xf>
    <xf numFmtId="43" fontId="8" fillId="6" borderId="3" xfId="2" applyFont="1" applyFill="1" applyBorder="1" applyAlignment="1" applyProtection="1">
      <alignment horizontal="left" vertical="center" wrapText="1"/>
      <protection locked="0"/>
    </xf>
    <xf numFmtId="43" fontId="4" fillId="5" borderId="3" xfId="2" applyFont="1" applyFill="1" applyBorder="1" applyAlignment="1" applyProtection="1">
      <alignment horizontal="left" vertical="center" wrapText="1"/>
      <protection locked="0"/>
    </xf>
    <xf numFmtId="43" fontId="5" fillId="4" borderId="3" xfId="2" applyFont="1" applyFill="1" applyBorder="1" applyAlignment="1" applyProtection="1">
      <alignment horizontal="left" vertical="center" wrapText="1"/>
      <protection locked="0"/>
    </xf>
    <xf numFmtId="43" fontId="5" fillId="4" borderId="19" xfId="2" applyFont="1" applyFill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 indent="6"/>
      <protection locked="0"/>
    </xf>
    <xf numFmtId="0" fontId="4" fillId="5" borderId="2" xfId="0" applyFont="1" applyFill="1" applyBorder="1" applyAlignment="1" applyProtection="1">
      <alignment horizontal="left" vertical="center" wrapText="1" indent="4"/>
      <protection locked="0"/>
    </xf>
    <xf numFmtId="164" fontId="5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5" fillId="4" borderId="15" xfId="0" applyNumberFormat="1" applyFont="1" applyFill="1" applyBorder="1" applyAlignment="1" applyProtection="1">
      <alignment horizontal="left" vertical="center" wrapText="1"/>
      <protection locked="0"/>
    </xf>
    <xf numFmtId="164" fontId="5" fillId="4" borderId="1" xfId="0" applyNumberFormat="1" applyFont="1" applyFill="1" applyBorder="1" applyAlignment="1" applyProtection="1">
      <alignment horizontal="left" vertical="center" wrapText="1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49" fontId="13" fillId="0" borderId="0" xfId="24" applyNumberFormat="1" applyAlignment="1">
      <alignment horizontal="left" vertical="center"/>
    </xf>
    <xf numFmtId="43" fontId="13" fillId="0" borderId="0" xfId="24" applyNumberFormat="1" applyFill="1" applyAlignment="1">
      <alignment vertical="center" wrapText="1"/>
    </xf>
    <xf numFmtId="43" fontId="13" fillId="0" borderId="0" xfId="24" applyNumberFormat="1" applyFill="1" applyAlignment="1">
      <alignment horizontal="center" vertical="center" wrapText="1"/>
    </xf>
    <xf numFmtId="43" fontId="13" fillId="0" borderId="0" xfId="24" applyNumberFormat="1" applyAlignment="1">
      <alignment vertical="center"/>
    </xf>
  </cellXfs>
  <cellStyles count="25">
    <cellStyle name="Comma 8" xfId="12"/>
    <cellStyle name="Normal_NRM Cost Plan_v1.02m template 2" xfId="15"/>
    <cellStyle name="Standard 8" xfId="19"/>
    <cellStyle name="Standard 8 68" xfId="14"/>
    <cellStyle name="Гиперссылка" xfId="24" builtinId="8"/>
    <cellStyle name="Гиперссылка 2" xfId="9"/>
    <cellStyle name="Обычный" xfId="0" builtinId="0"/>
    <cellStyle name="Обычный 16 6" xfId="13"/>
    <cellStyle name="Обычный 2" xfId="3"/>
    <cellStyle name="Обычный 2 2" xfId="4"/>
    <cellStyle name="Обычный 2 2 2" xfId="23"/>
    <cellStyle name="Обычный 2 2 4" xfId="1"/>
    <cellStyle name="Обычный 2 4 2 2" xfId="11"/>
    <cellStyle name="Обычный 2 4 2 2 2" xfId="18"/>
    <cellStyle name="Обычный 2 6 2 2" xfId="20"/>
    <cellStyle name="Обычный 3" xfId="5"/>
    <cellStyle name="Обычный 3 2 3 3" xfId="10"/>
    <cellStyle name="Обычный 48 3" xfId="21"/>
    <cellStyle name="Обычный_кровля стилобата Попова 2" xfId="22"/>
    <cellStyle name="Процентный" xfId="8" builtinId="5"/>
    <cellStyle name="Процентный 2" xfId="7"/>
    <cellStyle name="Финансовый" xfId="2" builtinId="3"/>
    <cellStyle name="Финансовый 2" xfId="6"/>
    <cellStyle name="Финансовый 2 3 2 2 2" xfId="16"/>
    <cellStyle name="Финансовый 2 3 2 2 3" xfId="17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A3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microsoft.com/office/2017/10/relationships/person" Target="persons/perso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MSKSS-FILE01\depts_uks$\05.&#1055;&#1045;&#1056;&#1057;&#1055;&#1045;&#1050;&#1058;&#1048;&#1042;&#1053;&#1067;&#1045;%20&#1055;&#1056;&#1054;&#1045;&#1050;&#1058;&#1067;\&#1058;&#1072;&#1085;&#1082;&#1086;&#1074;&#1099;&#1081;,%20&#1074;&#1083;.%204\&#1041;&#1102;&#1076;&#1078;&#1077;&#1090;\&#1041;&#1099;&#1083;&#1086;\&#1060;&#1080;&#1085;&#1072;&#1083;.%20&#1056;&#1072;&#1089;&#1095;&#1077;&#1090;\&#1060;&#1052;_100720_&#1073;&#1077;&#1079;%20&#1072;&#1095;&#1087;_15-85_&#1084;&#1080;&#1085;&#1091;&#1089;%202%20&#1082;&#1074;+&#1040;&#1061;&#105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Exchenge%20Folder\Documents%20and%20Settings\CheremisinaNV\&#1052;&#1086;&#1080;%20&#1076;&#1086;&#1082;&#1091;&#1084;&#1077;&#1085;&#1090;&#1099;\&#1057;&#1072;&#1076;&#1086;&#1074;&#1099;&#1077;%20&#1082;&#1074;&#1072;&#1088;&#1090;&#1072;&#1083;&#1099;\&#1052;&#1086;&#1076;&#1077;&#1083;&#1100;\&#1056;&#1072;&#1073;&#1086;&#1095;_&#1074;&#1077;&#1088;&#1089;&#1080;&#1080;_cf_&#1076;&#1086;_11.10\Khamovniki_1stage_CF_27.10.10_Sber_&#1089;%20&#1092;&#1086;&#1088;&#1084;&#1091;&#1083;&#1072;&#1084;&#10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8;&#1085;&#1074;&#1077;&#1089;&#1090;&#1080;&#1094;&#1080;&#1086;&#1085;&#1085;&#1086;&#1077;%20&#1091;&#1087;&#1088;&#1072;&#1074;&#1083;&#1077;&#1085;&#1080;&#1077;\&#1041;&#1072;&#1079;&#1099;%20&#1044;&#1072;&#1085;&#1085;&#1099;&#1093;%20&#1082;%20&#1052;&#1077;&#1090;&#1086;&#1076;&#1080;&#1082;&#1072;&#1084;\&#1052;&#1077;&#1090;&#1086;&#1076;&#1080;&#1082;&#1072;%20&#1086;&#1087;&#1088;&#1077;&#1076;&#1077;&#1083;&#1077;&#1085;&#1080;&#1103;%20&#1088;&#1072;&#1079;&#1084;&#1077;&#1088;&#1072;%20&#1082;&#1086;&#1084;&#1087;&#1077;&#1085;&#1089;&#1072;&#1094;&#1080;&#1080;%203%20(2000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\&#1060;&#1048;&#1053;&#1040;&#1053;&#1057;&#1067;\&#1055;&#1056;&#1054;&#1045;&#1050;&#1058;&#1067;\&#1052;&#1054;&#1057;&#1050;&#1054;&#1042;&#1057;&#1050;&#1048;&#1049;%20155\&#1057;&#1042;&#1045;&#1056;&#1050;&#1048;%20&#1057;%20&#1057;&#1045;&#1043;&#1086;&#1084;\2010\Documents%20and%20Settings\e.ermoshina\Local%20Settings\Temporary%20Internet%20Files\OLKB\&#1070;&#1075;&#1086;-&#1047;&#1072;&#1087;&#1072;&#1076;&#1085;&#1099;&#1081;&#1040;&#1082;&#1090;%20&#1088;&#1072;&#1089;&#1095;&#1077;&#1090;&#1086;&#1074;%20&#1089;%20&#1087;&#1072;&#1088;&#1090;&#1085;&#1077;&#1088;&#1086;&#1084;%20&#1087;&#1086;%20&#1087;&#1088;&#1086;&#1077;&#1082;&#1090;&#109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Bases\Documents%20and%20Settings\m8w\&#1052;&#1086;&#1080;%20&#1076;&#1086;&#1082;&#1091;&#1084;&#1077;&#1085;&#1090;&#1099;\&#1055;&#1088;&#1086;&#1077;&#1082;&#1090;&#1099;\&#1056;&#1058;&#1048;\&#1041;&#1080;&#1079;&#1085;&#1077;&#1089;-&#1087;&#1083;&#1072;&#1085;\&#1057;&#1082;&#1091;&#1088;&#1072;&#1090;&#1086;&#1074;\Ver_25.07.08_scenario\Documents%20and%20Settings\user\Desktop\&#1055;&#1088;&#1086;&#1077;&#1082;&#1090;&#1099;\&#1044;&#1086;&#1084;%20&#1044;&#1077;&#1082;&#1086;&#1088;&#1072;%20&#1080;%20&#1044;&#1080;&#1079;&#1072;&#1081;&#1085;&#1072;\&#1042;&#1093;&#1086;&#1076;&#1103;&#1097;&#1080;&#1077;\&#1060;&#1080;&#1085;%20&#1084;&#1086;&#1076;&#1077;&#1083;&#1100;%203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Departments\&#1060;&#1083;&#1101;&#1096;%200802\&#1055;&#1088;&#1086;&#1077;&#1082;&#1090;&#1099;\070206\Invest%20&#1050;&#1091;&#1073;%202,5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gishevaEV\Desktop\&#1052;&#1086;&#1081;\2020-02-10;%20&#1044;&#1091;&#1073;&#1080;&#1085;&#1080;&#1085;&#1089;&#1082;&#1072;&#1103;%20&#1091;&#1083;.,%20&#1074;&#1083;.%206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mskss-file01\MSKGN_DCWORK\Users\&#1082;&#1072;&#1084;&#1072;&#1077;&#1074;&#1072;&#1077;&#1084;\AppData\Local\Microsoft\Windows\Temporary%20Internet%20Files\Content.Outlook\ZREIA9RR\&#1057;&#1072;&#1076;&#1086;&#1074;&#1099;&#1077;%20&#1082;&#1074;&#1072;&#1088;&#1090;&#1072;&#1083;&#1099;%20&#1086;&#1082;&#1090;&#1103;&#1073;&#1088;&#1100;%202015%20(&#1080;&#1079;&#1084;%20&#1089;&#1088;&#1086;&#1082;&#1080;%20-%20&#1082;&#1074;&#1072;&#1088;&#1090;&#1072;&#1083;&#1099;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dc\dc%20work\&#1044;&#1077;&#1087;&#1072;&#1088;&#1090;&#1072;&#1084;&#1077;&#1085;&#1090;%20&#1078;&#1080;&#1083;&#1086;&#1081;%20&#1085;&#1077;&#1076;&#1074;&#1080;&#1078;&#1080;&#1084;&#1086;&#1089;&#1090;&#1080;\&#1055;&#1086;&#1088;&#1090;&#1092;&#1077;&#1083;&#1100;%20&#1087;&#1088;&#1086;&#1077;&#1082;&#1090;&#1086;&#1074;\2007_&#1086;&#1082;&#1090;&#1103;&#1073;&#1088;&#1100;\&#1052;&#1086;&#1076;&#1077;&#1083;&#1080;\&#1058;&#1069;&#1054;%20&#1051;&#1086;&#1084;&#1086;&#1085;&#1086;&#1089;&#1086;&#1074;&#1089;&#1082;&#1080;&#1081;,%2031%20&#1086;&#1090;%20&#1092;&#1077;&#1074;&#1088;.%2020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risa\c\&#1052;&#1086;&#1080;%20&#1076;&#1086;&#1082;&#1091;&#1084;&#1077;&#1085;&#1090;&#1099;\--------\MTV\PLAN97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2_C&#1086;&#1074;&#1084;&#1077;&#1089;&#1090;&#1085;&#1072;&#1103;%20&#1088;&#1072;&#1073;&#1086;&#1090;&#1072;\142.&#1055;&#1056;&#1055;\&#1051;&#1077;&#1090;&#1085;&#1080;&#1082;&#1086;&#1074;&#1089;&#1082;&#1072;&#1103;%20&#1091;&#1083;.%204-6\03_&#1056;&#1072;&#1089;&#1095;&#1077;&#1090;&#1099;%20&#1080;%20&#1055;&#1088;&#1077;&#1079;&#1077;&#1085;&#1090;&#1072;&#1094;&#1080;&#1080;\2020-02-25;%20&#1051;&#1077;&#1090;&#1085;&#1080;&#1082;&#1074;&#1089;&#1082;&#1072;&#1103;%20&#1091;&#1083;.%204-6_&#1042;&#1072;&#1088;&#1080;&#1072;&#1085;&#1090;%202_&#1085;&#1077;%20&#1075;&#1086;&#1090;&#1086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Bases\Documents%20and%20Settings\m8w\&#1052;&#1086;&#1080;%20&#1076;&#1086;&#1082;&#1091;&#1084;&#1077;&#1085;&#1090;&#1099;\&#1055;&#1088;&#1086;&#1077;&#1082;&#1090;&#1099;\&#1056;&#1058;&#1048;\&#1041;&#1080;&#1079;&#1085;&#1077;&#1089;-&#1087;&#1083;&#1072;&#1085;\&#1057;&#1082;&#1091;&#1088;&#1072;&#1090;&#1086;&#1074;\Ver_25.07.08_scenario\Documents%20and%20Settings\user\Desktop\&#1055;&#1088;&#1086;&#1077;&#1082;&#1090;&#1099;\&#1044;&#1086;&#1084;%20&#1044;&#1077;&#1082;&#1086;&#1088;&#1072;%20&#1080;%20&#1044;&#1080;&#1079;&#1072;&#1081;&#1085;&#1072;\&#1056;&#1072;&#1089;&#1095;&#1077;&#1090;%203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8;&#1085;&#1074;&#1077;&#1089;&#1090;&#1080;&#1094;&#1080;&#1086;&#1085;&#1085;&#1086;&#1077;%20&#1059;&#1087;&#1088;&#1072;&#1074;&#1083;&#1077;&#1085;&#1080;&#1077;\&#1041;&#1072;&#1079;&#1072;\&#1048;&#1085;&#1074;&#1077;&#1089;&#1090;&#1087;&#1088;&#1086;&#1077;&#1082;&#1090;&#1099;\3_&#1057;&#1048;&#1053;&#1048;&#1045;\&#1044;&#1099;&#1073;&#1077;&#1085;&#1082;&#1086;-&#1074;&#1083;.22%20&#1082;.2,%20&#1074;&#1083;.%2026%20&#1082;.1\&#1056;&#1086;&#1083;&#1080;-&#1044;&#1086;&#1083;&#1080;%20&#1044;&#1099;&#1073;&#1077;&#1085;&#1082;&#108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AppData\Local\Microsoft\Windows\INetCache\Content.Outlook\4967PV1H\&#1044;&#1052;-&#1080;&#1102;&#1085;&#1100;%20&#1054;&#1041;&#1054;&#1056;&#1054;&#1058;&#1067;%20&#1087;&#1086;%20&#1086;&#1073;&#1098;&#1077;&#1082;&#1090;&#1072;&#1084;%20DDS%20&#1085;&#1086;&#1074;&#1099;&#1081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4;&#1077;&#1087;&#1072;&#1088;&#1090;&#1072;&#1084;&#1077;&#1085;&#1090;%20&#1078;&#1080;&#1083;&#1086;&#1081;%20&#1085;&#1077;&#1076;&#1074;&#1080;&#1078;&#1080;&#1084;&#1086;&#1089;&#1090;&#1080;\&#1069;&#1055;&#1055;\&#1041;.&#1055;&#1080;&#1088;&#1086;&#1075;&#1086;&#1074;&#1089;&#1082;&#1072;&#1103;,%2051\3.%20&#1060;&#1080;&#1085;&#1072;&#1085;&#1089;&#1086;&#1074;&#1086;-&#1101;&#1082;&#1086;&#1085;&#1086;&#1084;&#1080;&#1095;&#1077;&#1089;&#1082;&#1080;&#1077;%20&#1088;&#1072;&#1089;&#1095;&#1077;&#1090;&#1099;\3.3.%20&#1052;&#1086;&#1076;&#1077;&#1083;&#1080;%20'&#1056;&#1086;&#1083;&#1080;%20&#1080;%20&#1044;&#1086;&#1083;&#1080;'%20&#1080;%20'Cash-Flow'\&#1056;&#1086;&#1083;&#1080;-&#1044;&#1086;&#1083;&#1080;%20&#1041;%20&#1055;&#1080;&#1088;&#1086;&#1075;&#1086;&#1074;&#1089;&#1082;&#1072;&#1103;%20&#108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73;&#1072;&#1088;&#1076;&#1072;&#1096;&#1086;&#1074;\AppData\Local\Microsoft\Windows\Temporary%20Internet%20Files\Content.Outlook\Z6PFR7O0\&#1050;&#1086;&#1087;&#1080;&#1103;%201204_&#1056;&#1072;&#1089;&#1095;&#1077;&#1090;%20&#1076;&#1077;&#1092;&#1083;&#1103;&#1090;&#1086;&#1088;&#1086;&#1074;%20&#1080;%20&#1089;&#1086;&#1089;&#1090;&#1072;&#1074;&#1083;&#1077;&#1085;&#1080;&#1077;%20&#1075;&#1088;&#1072;&#1092;&#1080;&#1082;&#1086;&#1074;%20&#1092;&#1072;&#1082;&#1090;%20&#1087;&#1086;%20&#1072;&#1087;&#1088;&#1077;&#1083;&#1100;%20201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48;&#1085;&#1074;&#1077;&#1089;&#1090;&#1087;&#1088;&#1086;&#1077;&#1082;&#1090;&#1099;\3_&#1057;&#1048;&#1053;&#1048;&#1045;\&#1052;&#1043;&#1059;%20&#1041;&#1080;&#1073;&#1083;&#1080;&#1086;&#1090;&#1077;&#1082;&#1072;\!&#1056;&#1072;&#1073;&#1086;&#1095;&#1072;&#1103;%20&#1087;&#1072;&#1087;&#1082;&#1072;\&#1058;&#1069;&#1054;%20&#1087;&#1088;&#1086;&#1077;&#1082;&#1090;&#1072;\&#1041;&#1080;&#1079;&#1085;&#1077;&#1089;-&#1087;&#1083;&#1072;&#1085;\1\&#1050;&#1086;&#1088;&#1087;&#1091;&#1089;%2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&#1052;&#1072;&#1082;&#1089;\&#1048;&#1085;&#1090;&#1077;&#1082;&#1086;\&#1048;&#1085;&#1074;&#1077;&#1089;&#1090;&#1087;&#1088;&#1086;&#1077;&#1082;&#1090;&#1099;\&#1048;&#1085;&#1074;&#1077;&#1089;&#1090;&#1087;&#1088;%20&#1084;&#1086;&#1080;\&#1055;&#1088;&#1086;&#1083;&#1077;&#1090;&#1072;&#1088;&#1089;&#1082;&#1080;&#1081;%20&#1052;&#1048;&#1060;&#1048;\&#1052;&#1086;&#1085;&#1080;&#1090;&#1086;&#1088;\&#1063;&#1080;&#1089;&#1090;&#1086;&#1074;&#1080;&#1082;\&#1085;&#1086;&#1074;&#1099;&#1077;\&#1052;&#1048;&#1060;&#1048;%20&#1048;&#1079;&#1084;%2024%20&#1048;-15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24E2B\2_Khamovniki_1stage_CF_06.07.11_&#1076;&#1086;&#1083;&#1083;_pessim_v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dc%20work\exchange\&#1054;&#1083;&#1100;&#1093;&#1086;&#1074;\Documents%20and%20Settings\&#1050;&#1091;&#1088;&#1102;&#1084;&#1086;&#1074;\&#1052;&#1086;&#1080;%20&#1076;&#1086;&#1082;&#1091;&#1084;&#1077;&#1085;&#1090;&#1099;\&#1048;&#1079;&#1091;&#1095;&#1077;&#1085;&#1080;&#1077;\3_&#1057;&#1048;&#1053;&#1048;&#1045;\&#1052;&#1043;&#1059;%2027&#1073;\&#1050;&#1086;&#1088;&#1087;&#1091;&#1089;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Users\invest\uvakin\Work_BW\&#1040;&#1083;&#1100;&#1090;&#1048;&#1085;&#1074;&#1077;&#1089;&#1090;&#1055;&#1056;&#1043;\ai5-summ-demo\ai5-summ-dem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Desktop\&#1042;&#1054;&#1051;&#1067;&#1053;&#1057;&#1050;&#1040;&#1071;\&#1044;&#1086;&#1075;%20&#1054;&#1057;&#1053;&#1054;&#1042;&#1053;&#1054;&#1049;%20&#8470;271219-&#1042;&#1054;&#1051;\&#1088;&#1072;&#1089;&#1095;&#1077;&#1090;%20&#1082;&#1086;&#1089;&#1090;&#1086;&#1074;%20&#1080;%20&#1087;&#1088;&#1086;&#1095;&#1077;&#1077;%201%20&#1086;&#1095;&#1077;&#1088;&#1077;&#1076;&#1100;\2019.11.04_&#1046;&#1050;%20&#1042;&#1086;&#1083;&#1099;&#1085;&#1089;&#1082;&#1072;&#1103;_4450%20&#1048;&#1057;&#1061;&#1054;&#1044;&#1053;&#1048;&#105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mskss-file01\MSKGN_DCWORK\&#1044;&#1056;&#1048;&#1055;\&#1055;&#1086;&#1088;&#1090;&#1092;&#1077;&#1083;&#1100;\2013\2013_08\&#1084;&#1086;&#1076;&#1077;&#1083;&#1080;\&#1074;&#1085;&#1077;&#1089;&#1077;&#1085;&#1086;\&#1057;&#1072;&#1076;&#1086;&#1074;&#1099;&#1077;%20&#1082;&#1074;&#1072;&#1088;&#1090;&#1072;&#1083;&#1099;%20&#1072;&#1074;&#1075;&#1091;&#1089;&#1090;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&#1073;&#1072;&#1088;&#1076;&#1072;&#1096;&#1086;&#1074;\AppData\Local\Microsoft\Windows\Temporary%20Internet%20Files\Content.Outlook\Z6PFR7O0\Documents%20and%20Settings\BachiashviliGa\Application%20Data\Microsoft\Excel\2_Khamovniki_1stage_CF_06.07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Komarova\AppData\Local\Microsoft\Windows\INetCache\Content.Outlook\DYNYQ6F6\23122021_DD_&#1058;&#1086;&#1073;&#1086;&#1083;&#1100;&#1089;&#1082;_v1.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P\finance$\WIN98\Temporary%20Internet%20Files\OLK8223\&#1075;&#1088;&#1072;&#1092;&#1080;&#1082;%20&#1087;&#1083;&#1072;&#1090;&#1077;&#1078;&#1077;&#1081;%20&#1087;&#1086;%20&#1050;-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exchenge%20folder\Documents%20and%20Settings\CheremisinaNV\&#1052;&#1086;&#1080;%20&#1076;&#1086;&#1082;&#1091;&#1084;&#1077;&#1085;&#1090;&#1099;\1_&#1057;&#1072;&#1076;&#1086;&#1074;&#1099;&#1077;%20&#1082;&#1074;&#1072;&#1088;&#1090;&#1072;&#1083;&#1099;\1_&#1053;&#1054;&#1052;&#1054;&#1057;\&#1052;&#1086;&#1076;&#1077;&#1083;&#1100;_&#1085;&#1072;_01.04.11\Khamovniki_1stage_CF_pessim_4nomos_06.12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ЭП"/>
      <sheetName val="СВОД"/>
      <sheetName val="Ввод"/>
      <sheetName val="ТЭП 1"/>
      <sheetName val="ЗПО 1"/>
      <sheetName val="СЕТИ"/>
      <sheetName val="УДС + Благ"/>
      <sheetName val="Себ 1"/>
      <sheetName val="Р-Д 1"/>
      <sheetName val="C-F 1"/>
      <sheetName val="ФД с эскроу 1"/>
      <sheetName val="Статус"/>
      <sheetName val="ФД с эскроу Б РЕФ"/>
      <sheetName val="СТРАТ 1"/>
      <sheetName val="CF год (презентация)"/>
      <sheetName val="Для презентации"/>
      <sheetName val="ГРП"/>
      <sheetName val="АЧП"/>
    </sheetNames>
    <sheetDataSet>
      <sheetData sheetId="0"/>
      <sheetData sheetId="1"/>
      <sheetData sheetId="2">
        <row r="2">
          <cell r="A2" t="str">
            <v>Танковый проезд, уч. 4</v>
          </cell>
        </row>
        <row r="8">
          <cell r="H8">
            <v>0.05</v>
          </cell>
        </row>
        <row r="9">
          <cell r="H9">
            <v>0.04</v>
          </cell>
        </row>
        <row r="12">
          <cell r="H12">
            <v>4.4999999999999998E-2</v>
          </cell>
        </row>
        <row r="14">
          <cell r="H14">
            <v>3.1E-2</v>
          </cell>
        </row>
        <row r="15">
          <cell r="B15" t="str">
            <v>Без смены ВРИ</v>
          </cell>
          <cell r="C15" t="str">
            <v>Без смены ВРИ</v>
          </cell>
        </row>
        <row r="16">
          <cell r="C16" t="str">
            <v>Со сменой ВРИ</v>
          </cell>
        </row>
        <row r="17">
          <cell r="B17" t="str">
            <v>ВРИ по наземной площади</v>
          </cell>
          <cell r="C17" t="str">
            <v>ВРИ по общей площади</v>
          </cell>
        </row>
        <row r="19">
          <cell r="B19" t="str">
            <v>межевание на ЖК и МФК</v>
          </cell>
          <cell r="C19" t="str">
            <v>с межеванием</v>
          </cell>
        </row>
        <row r="20">
          <cell r="C20" t="str">
            <v>без межевания</v>
          </cell>
        </row>
        <row r="21">
          <cell r="C21" t="str">
            <v>межевание на ЖК и МФК</v>
          </cell>
        </row>
        <row r="22">
          <cell r="C22" t="str">
            <v>с межеванием на очереди ЖК</v>
          </cell>
        </row>
        <row r="23">
          <cell r="B23" t="str">
            <v>без выкупа участка</v>
          </cell>
          <cell r="C23" t="str">
            <v>с выкупом участка</v>
          </cell>
        </row>
        <row r="25">
          <cell r="B25">
            <v>6974</v>
          </cell>
        </row>
        <row r="28">
          <cell r="B28" t="str">
            <v>полные сети</v>
          </cell>
        </row>
        <row r="29">
          <cell r="C29" t="str">
            <v>только магистральные сети</v>
          </cell>
        </row>
        <row r="33">
          <cell r="B33" t="str">
            <v>сети "Интеко"</v>
          </cell>
        </row>
        <row r="34">
          <cell r="C34" t="str">
            <v>сети "А101"</v>
          </cell>
          <cell r="D34">
            <v>7500</v>
          </cell>
        </row>
        <row r="38">
          <cell r="B38" t="str">
            <v>старт продаж на стадии котлована</v>
          </cell>
        </row>
        <row r="39">
          <cell r="C39" t="str">
            <v>старт продаж на стадии котлована</v>
          </cell>
        </row>
        <row r="40">
          <cell r="B40">
            <v>1</v>
          </cell>
        </row>
        <row r="41">
          <cell r="B41">
            <v>1</v>
          </cell>
        </row>
        <row r="43">
          <cell r="B43">
            <v>6250</v>
          </cell>
        </row>
        <row r="44">
          <cell r="B44">
            <v>3750</v>
          </cell>
        </row>
        <row r="48">
          <cell r="B48">
            <v>260000</v>
          </cell>
        </row>
        <row r="49">
          <cell r="B49">
            <v>106000</v>
          </cell>
        </row>
        <row r="50">
          <cell r="B50">
            <v>300000</v>
          </cell>
        </row>
        <row r="51">
          <cell r="B51">
            <v>210000</v>
          </cell>
        </row>
        <row r="53">
          <cell r="B53">
            <v>300000</v>
          </cell>
        </row>
        <row r="54">
          <cell r="B54">
            <v>2300000</v>
          </cell>
        </row>
        <row r="55">
          <cell r="B55">
            <v>2300000</v>
          </cell>
        </row>
        <row r="56">
          <cell r="B56">
            <v>0</v>
          </cell>
        </row>
        <row r="58">
          <cell r="B58">
            <v>85847.70114942528</v>
          </cell>
        </row>
        <row r="61">
          <cell r="B61">
            <v>4</v>
          </cell>
          <cell r="C61">
            <v>2</v>
          </cell>
        </row>
        <row r="63">
          <cell r="B63">
            <v>0</v>
          </cell>
          <cell r="C63">
            <v>4</v>
          </cell>
        </row>
        <row r="72">
          <cell r="B72" t="str">
            <v>Без коэффициентов</v>
          </cell>
        </row>
        <row r="77">
          <cell r="B77">
            <v>0.105</v>
          </cell>
        </row>
        <row r="78">
          <cell r="B78">
            <v>9.4E-2</v>
          </cell>
        </row>
        <row r="79">
          <cell r="B79">
            <v>3.9E-2</v>
          </cell>
        </row>
        <row r="86">
          <cell r="B86" t="str">
            <v>Бизнес</v>
          </cell>
        </row>
        <row r="88">
          <cell r="C88" t="str">
            <v>Бизнес</v>
          </cell>
        </row>
        <row r="89">
          <cell r="C89" t="str">
            <v>Элит</v>
          </cell>
        </row>
        <row r="105">
          <cell r="B105" t="str">
            <v>Кредит с учетом эскроу</v>
          </cell>
          <cell r="C105" t="str">
            <v>Метод "дна проекта"</v>
          </cell>
        </row>
        <row r="108">
          <cell r="C108" t="str">
            <v>Кредит с учетом эскроу</v>
          </cell>
        </row>
      </sheetData>
      <sheetData sheetId="3"/>
      <sheetData sheetId="4">
        <row r="235">
          <cell r="C235">
            <v>2.8161999999999998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G4">
            <v>0</v>
          </cell>
        </row>
        <row r="6">
          <cell r="G6" t="b">
            <v>0</v>
          </cell>
        </row>
        <row r="37">
          <cell r="G37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ТЭП_1оч."/>
      <sheetName val="hist_payments_USD_old"/>
      <sheetName val="Бюджет_01.12.08"/>
      <sheetName val="Бюджет_факт2К"/>
      <sheetName val="Проект_1ст_RUR"/>
      <sheetName val="Затраты_ед"/>
      <sheetName val="hist_payments_USD_new"/>
      <sheetName val="бюджет_USD"/>
      <sheetName val="Затраты"/>
      <sheetName val="факт_продажи_СК_01.07.10"/>
      <sheetName val="Гр_продаж_кв"/>
      <sheetName val="Гр_продаж_кладовки"/>
      <sheetName val="Гр_продаж_м.м"/>
      <sheetName val="Гр_продаж_оф-торг"/>
      <sheetName val="Продажи"/>
      <sheetName val="залог"/>
      <sheetName val="Налоги 1 оч."/>
      <sheetName val="Налоги 2 оч."/>
      <sheetName val="Налоги 3 оч."/>
      <sheetName val="CF"/>
      <sheetName val="CF_1stage"/>
      <sheetName val="песс"/>
      <sheetName val="оптим"/>
      <sheetName val="Эффект."/>
      <sheetName val="facility"/>
      <sheetName val="facility_percent"/>
      <sheetName val="инвес_ст"/>
      <sheetName val="курс"/>
      <sheetName val="курс_2"/>
      <sheetName val="Лист2"/>
      <sheetName val="Лист1"/>
      <sheetName val="Компенсация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39">
          <cell r="B39">
            <v>155864.16040857762</v>
          </cell>
        </row>
        <row r="42">
          <cell r="B42">
            <v>0.2</v>
          </cell>
        </row>
        <row r="44">
          <cell r="B44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енсация2"/>
      <sheetName val="проект. показат"/>
      <sheetName val="CF_1stage"/>
      <sheetName val="проект__показат"/>
      <sheetName val="CF"/>
      <sheetName val="IS"/>
      <sheetName val="ГПР"/>
      <sheetName val="Настройки"/>
      <sheetName val="Для презентации_2"/>
      <sheetName val="Тех_доп"/>
    </sheetNames>
    <sheetDataSet>
      <sheetData sheetId="0" refreshError="1">
        <row r="3">
          <cell r="F3">
            <v>3</v>
          </cell>
        </row>
        <row r="24">
          <cell r="D24">
            <v>4</v>
          </cell>
        </row>
        <row r="121">
          <cell r="A121" t="str">
            <v xml:space="preserve">Академический       </v>
          </cell>
        </row>
        <row r="122">
          <cell r="A122" t="str">
            <v xml:space="preserve">Алексеевский        </v>
          </cell>
        </row>
        <row r="123">
          <cell r="A123" t="str">
            <v xml:space="preserve">Алтуфьевский        </v>
          </cell>
        </row>
        <row r="124">
          <cell r="A124" t="str">
            <v>Арбатский</v>
          </cell>
        </row>
        <row r="125">
          <cell r="A125" t="str">
            <v>Аэропорт</v>
          </cell>
        </row>
        <row r="126">
          <cell r="A126" t="str">
            <v xml:space="preserve">Бабушкинский        </v>
          </cell>
        </row>
        <row r="127">
          <cell r="A127" t="str">
            <v>Басманный</v>
          </cell>
        </row>
        <row r="128">
          <cell r="A128" t="str">
            <v>Беговой</v>
          </cell>
        </row>
        <row r="129">
          <cell r="A129" t="str">
            <v>Бескудниковский</v>
          </cell>
        </row>
        <row r="130">
          <cell r="A130" t="str">
            <v xml:space="preserve">Бибирево            </v>
          </cell>
        </row>
        <row r="131">
          <cell r="A131" t="str">
            <v xml:space="preserve">Бирюлево Восточное  </v>
          </cell>
        </row>
        <row r="132">
          <cell r="A132" t="str">
            <v xml:space="preserve">Бирюлево Западное   </v>
          </cell>
        </row>
        <row r="133">
          <cell r="A133" t="str">
            <v xml:space="preserve">Богородское         </v>
          </cell>
        </row>
        <row r="134">
          <cell r="A134" t="str">
            <v xml:space="preserve">Братеево            </v>
          </cell>
        </row>
        <row r="135">
          <cell r="A135" t="str">
            <v xml:space="preserve">Бутырский           </v>
          </cell>
        </row>
        <row r="136">
          <cell r="A136" t="str">
            <v xml:space="preserve">Вешняки             </v>
          </cell>
        </row>
        <row r="137">
          <cell r="A137" t="str">
            <v>Войковский</v>
          </cell>
        </row>
        <row r="138">
          <cell r="A138" t="str">
            <v>Восточное Дегунино</v>
          </cell>
        </row>
        <row r="139">
          <cell r="A139" t="str">
            <v xml:space="preserve">Восточное Измайлово </v>
          </cell>
        </row>
        <row r="140">
          <cell r="A140" t="str">
            <v xml:space="preserve">Выхино-Жулебино     </v>
          </cell>
        </row>
        <row r="141">
          <cell r="A141" t="str">
            <v xml:space="preserve">Гагаринский         </v>
          </cell>
          <cell r="B141" t="str">
            <v>Типовой дом - 14</v>
          </cell>
        </row>
        <row r="142">
          <cell r="A142" t="str">
            <v>Головинский</v>
          </cell>
          <cell r="B142" t="str">
            <v>Типовой дом - 16</v>
          </cell>
        </row>
        <row r="143">
          <cell r="A143" t="str">
            <v xml:space="preserve">Гольяново           </v>
          </cell>
          <cell r="B143" t="str">
            <v>Типовой дом - &gt;16</v>
          </cell>
        </row>
        <row r="144">
          <cell r="A144" t="str">
            <v xml:space="preserve">Даниловский         </v>
          </cell>
          <cell r="B144" t="str">
            <v>Дома по индивидуальному проекту - 1-4</v>
          </cell>
        </row>
        <row r="145">
          <cell r="A145" t="str">
            <v>Дмитровский</v>
          </cell>
          <cell r="B145" t="str">
            <v>Дома по индивидуальному проекту - 5-8</v>
          </cell>
        </row>
        <row r="146">
          <cell r="A146" t="str">
            <v xml:space="preserve">Донской             </v>
          </cell>
          <cell r="B146" t="str">
            <v>Дома по индивидуальному проекту - 9-12</v>
          </cell>
        </row>
        <row r="147">
          <cell r="A147" t="str">
            <v xml:space="preserve">Дорогомилово        </v>
          </cell>
          <cell r="B147" t="str">
            <v>Дома по индивидуальному проекту - 13-15</v>
          </cell>
        </row>
        <row r="148">
          <cell r="A148" t="str">
            <v>Замоскворечье</v>
          </cell>
          <cell r="B148" t="str">
            <v>Дома по индивидуальному проекту - &gt;15</v>
          </cell>
        </row>
        <row r="149">
          <cell r="A149" t="str">
            <v>Западное Дегунино</v>
          </cell>
        </row>
        <row r="150">
          <cell r="A150" t="str">
            <v xml:space="preserve">Зюзино              </v>
          </cell>
        </row>
        <row r="151">
          <cell r="A151" t="str">
            <v xml:space="preserve">Зябликово           </v>
          </cell>
          <cell r="B151" t="str">
            <v>А</v>
          </cell>
        </row>
        <row r="152">
          <cell r="A152" t="str">
            <v xml:space="preserve">Ивановское          </v>
          </cell>
          <cell r="B152" t="str">
            <v>Б</v>
          </cell>
        </row>
        <row r="153">
          <cell r="A153" t="str">
            <v xml:space="preserve">Измайлово           </v>
          </cell>
          <cell r="B153" t="str">
            <v>В</v>
          </cell>
        </row>
        <row r="154">
          <cell r="A154" t="str">
            <v xml:space="preserve">Капотня             </v>
          </cell>
          <cell r="B154" t="str">
            <v>Г</v>
          </cell>
        </row>
        <row r="155">
          <cell r="A155" t="str">
            <v xml:space="preserve">Коньково            </v>
          </cell>
          <cell r="B155" t="str">
            <v>Д</v>
          </cell>
        </row>
        <row r="156">
          <cell r="A156" t="str">
            <v>Коптево</v>
          </cell>
        </row>
        <row r="157">
          <cell r="A157" t="str">
            <v xml:space="preserve">Котловка            </v>
          </cell>
        </row>
        <row r="158">
          <cell r="A158" t="str">
            <v>Красносельский</v>
          </cell>
          <cell r="B158" t="str">
            <v>До 20</v>
          </cell>
        </row>
        <row r="159">
          <cell r="A159" t="str">
            <v xml:space="preserve">Крылатское          </v>
          </cell>
          <cell r="B159" t="str">
            <v>20-70</v>
          </cell>
        </row>
        <row r="160">
          <cell r="A160" t="str">
            <v xml:space="preserve">Кузьминки           </v>
          </cell>
          <cell r="B160" t="str">
            <v>70-120</v>
          </cell>
        </row>
        <row r="161">
          <cell r="A161" t="str">
            <v xml:space="preserve">Кунцево             </v>
          </cell>
          <cell r="B161" t="str">
            <v>120-200</v>
          </cell>
        </row>
        <row r="162">
          <cell r="A162" t="str">
            <v>Левобережный</v>
          </cell>
          <cell r="B162" t="str">
            <v>Более 200</v>
          </cell>
        </row>
        <row r="163">
          <cell r="A163" t="str">
            <v xml:space="preserve">Лефортово           </v>
          </cell>
        </row>
        <row r="164">
          <cell r="A164" t="str">
            <v xml:space="preserve">Лианозово           </v>
          </cell>
        </row>
        <row r="165">
          <cell r="A165" t="str">
            <v xml:space="preserve">Ломоносовский       </v>
          </cell>
          <cell r="B165" t="str">
            <v>Платежи еще не произведены</v>
          </cell>
        </row>
        <row r="166">
          <cell r="A166" t="str">
            <v xml:space="preserve">Лосиноостровский    </v>
          </cell>
          <cell r="B166" t="str">
            <v>Произведен начальный платеж 20%</v>
          </cell>
        </row>
        <row r="167">
          <cell r="A167" t="str">
            <v xml:space="preserve">Люблино             </v>
          </cell>
          <cell r="B167" t="str">
            <v>Произведен начальный и 1-кварт. платежи</v>
          </cell>
        </row>
        <row r="168">
          <cell r="A168" t="str">
            <v xml:space="preserve">Марфино             </v>
          </cell>
          <cell r="B168" t="str">
            <v>Произведен нач + и 1-й и 2-й кварт. платежи</v>
          </cell>
        </row>
        <row r="169">
          <cell r="A169" t="str">
            <v xml:space="preserve">Марьина Роща        </v>
          </cell>
          <cell r="B169" t="str">
            <v>Произведен нач + и 1-й, 2-й и 3-й кварт. платежи</v>
          </cell>
        </row>
        <row r="170">
          <cell r="A170" t="str">
            <v xml:space="preserve">Марьино             </v>
          </cell>
        </row>
        <row r="171">
          <cell r="A171" t="str">
            <v xml:space="preserve">Метрогородок        </v>
          </cell>
        </row>
        <row r="172">
          <cell r="A172" t="str">
            <v>Мещанский</v>
          </cell>
          <cell r="B172">
            <v>4</v>
          </cell>
        </row>
        <row r="173">
          <cell r="A173" t="str">
            <v xml:space="preserve">Митино              </v>
          </cell>
          <cell r="B173">
            <v>5</v>
          </cell>
        </row>
        <row r="174">
          <cell r="A174" t="str">
            <v xml:space="preserve">Можайский           </v>
          </cell>
          <cell r="B174">
            <v>6</v>
          </cell>
        </row>
        <row r="175">
          <cell r="A175" t="str">
            <v>Москворечье-Сабурово</v>
          </cell>
          <cell r="B175">
            <v>7</v>
          </cell>
        </row>
        <row r="176">
          <cell r="A176" t="str">
            <v xml:space="preserve">Муниц. округ N 1    </v>
          </cell>
          <cell r="B176">
            <v>8</v>
          </cell>
        </row>
        <row r="177">
          <cell r="A177" t="str">
            <v xml:space="preserve">Муниц. округ N 2    </v>
          </cell>
          <cell r="B177">
            <v>9</v>
          </cell>
        </row>
        <row r="178">
          <cell r="A178" t="str">
            <v xml:space="preserve">Муниц. округ N 3    </v>
          </cell>
          <cell r="B178">
            <v>10</v>
          </cell>
        </row>
        <row r="179">
          <cell r="A179" t="str">
            <v xml:space="preserve">Муниц. округ N 4    </v>
          </cell>
          <cell r="B179">
            <v>11</v>
          </cell>
        </row>
        <row r="180">
          <cell r="A180" t="str">
            <v>Муниц. округ N 5 "Крюково"</v>
          </cell>
          <cell r="B180">
            <v>12</v>
          </cell>
        </row>
        <row r="181">
          <cell r="A181" t="str">
            <v xml:space="preserve">Нагатино-Садовники  </v>
          </cell>
        </row>
        <row r="182">
          <cell r="A182" t="str">
            <v xml:space="preserve">Нагатинский затон   </v>
          </cell>
        </row>
        <row r="183">
          <cell r="A183" t="str">
            <v xml:space="preserve">Нагорный            </v>
          </cell>
        </row>
        <row r="184">
          <cell r="A184" t="str">
            <v xml:space="preserve">Нижегородский       </v>
          </cell>
        </row>
        <row r="185">
          <cell r="A185" t="str">
            <v xml:space="preserve">Новогиреево         </v>
          </cell>
        </row>
        <row r="186">
          <cell r="A186" t="str">
            <v xml:space="preserve">Ново-Косино         </v>
          </cell>
        </row>
        <row r="187">
          <cell r="A187" t="str">
            <v xml:space="preserve">Ново-Переделкино    </v>
          </cell>
        </row>
        <row r="188">
          <cell r="A188" t="str">
            <v xml:space="preserve">Обручевский         </v>
          </cell>
        </row>
        <row r="189">
          <cell r="A189" t="str">
            <v xml:space="preserve">Орехово-Борисово Северное           </v>
          </cell>
        </row>
        <row r="190">
          <cell r="A190" t="str">
            <v>Орехово-Борисово Южное</v>
          </cell>
        </row>
        <row r="191">
          <cell r="A191" t="str">
            <v xml:space="preserve">Останкинский        </v>
          </cell>
        </row>
        <row r="192">
          <cell r="A192" t="str">
            <v xml:space="preserve">Отрадное            </v>
          </cell>
        </row>
        <row r="193">
          <cell r="A193" t="str">
            <v xml:space="preserve">Очаково Матвеевское </v>
          </cell>
        </row>
        <row r="194">
          <cell r="A194" t="str">
            <v xml:space="preserve">Перово              </v>
          </cell>
        </row>
        <row r="195">
          <cell r="A195" t="str">
            <v xml:space="preserve">Печатники           </v>
          </cell>
        </row>
        <row r="196">
          <cell r="A196" t="str">
            <v>Покровское-Стрешнево</v>
          </cell>
        </row>
        <row r="197">
          <cell r="A197" t="str">
            <v xml:space="preserve">Преображенское      </v>
          </cell>
        </row>
        <row r="198">
          <cell r="A198" t="str">
            <v>Пресненский</v>
          </cell>
        </row>
        <row r="199">
          <cell r="A199" t="str">
            <v>Проспект Вернадского</v>
          </cell>
        </row>
        <row r="200">
          <cell r="A200" t="str">
            <v xml:space="preserve">Раменки             </v>
          </cell>
        </row>
        <row r="201">
          <cell r="A201" t="str">
            <v xml:space="preserve">Ростокино           </v>
          </cell>
        </row>
        <row r="202">
          <cell r="A202" t="str">
            <v xml:space="preserve">Рязанский           </v>
          </cell>
        </row>
        <row r="203">
          <cell r="A203" t="str">
            <v>Савеловский</v>
          </cell>
        </row>
        <row r="204">
          <cell r="A204" t="str">
            <v>Свиблово</v>
          </cell>
        </row>
        <row r="205">
          <cell r="A205" t="str">
            <v xml:space="preserve">Северное Бутово     </v>
          </cell>
        </row>
        <row r="206">
          <cell r="A206" t="str">
            <v xml:space="preserve">Северное Измайлово  </v>
          </cell>
        </row>
        <row r="207">
          <cell r="A207" t="str">
            <v>Северное Медведково</v>
          </cell>
        </row>
        <row r="208">
          <cell r="A208" t="str">
            <v xml:space="preserve">Северное Тушино     </v>
          </cell>
        </row>
        <row r="209">
          <cell r="A209" t="str">
            <v>Сокол</v>
          </cell>
        </row>
        <row r="210">
          <cell r="A210" t="str">
            <v xml:space="preserve">Соколиная Гора      </v>
          </cell>
        </row>
        <row r="211">
          <cell r="A211" t="str">
            <v xml:space="preserve">Сокольники          </v>
          </cell>
        </row>
        <row r="212">
          <cell r="A212" t="str">
            <v xml:space="preserve">Солнцево            </v>
          </cell>
        </row>
        <row r="213">
          <cell r="A213" t="str">
            <v xml:space="preserve">Строгино            </v>
          </cell>
        </row>
        <row r="214">
          <cell r="A214" t="str">
            <v>Таганский</v>
          </cell>
        </row>
        <row r="215">
          <cell r="A215" t="str">
            <v>Тверской</v>
          </cell>
        </row>
        <row r="216">
          <cell r="A216" t="str">
            <v xml:space="preserve">Текстильщики        </v>
          </cell>
        </row>
        <row r="217">
          <cell r="A217" t="str">
            <v xml:space="preserve">Теплый Стан         </v>
          </cell>
        </row>
        <row r="218">
          <cell r="A218" t="str">
            <v>Тимирязевский</v>
          </cell>
        </row>
        <row r="219">
          <cell r="A219" t="str">
            <v xml:space="preserve">Тропарево-Никулино  </v>
          </cell>
        </row>
        <row r="220">
          <cell r="A220" t="str">
            <v xml:space="preserve">Филевский парк      </v>
          </cell>
        </row>
        <row r="221">
          <cell r="A221" t="str">
            <v xml:space="preserve">Фили-Давыдково      </v>
          </cell>
        </row>
        <row r="222">
          <cell r="A222" t="str">
            <v>Хамовники</v>
          </cell>
        </row>
        <row r="223">
          <cell r="A223" t="str">
            <v>Ховрино</v>
          </cell>
        </row>
        <row r="224">
          <cell r="A224" t="str">
            <v xml:space="preserve">Хорошево-Мневники   </v>
          </cell>
        </row>
        <row r="225">
          <cell r="A225" t="str">
            <v>Хорошевский</v>
          </cell>
        </row>
        <row r="226">
          <cell r="A226" t="str">
            <v xml:space="preserve">Царицыно            </v>
          </cell>
        </row>
        <row r="227">
          <cell r="A227" t="str">
            <v xml:space="preserve">Черемушки           </v>
          </cell>
        </row>
        <row r="228">
          <cell r="A228" t="str">
            <v xml:space="preserve">Чертаново Северное  </v>
          </cell>
        </row>
        <row r="229">
          <cell r="A229" t="str">
            <v>Чертаново Центральное</v>
          </cell>
        </row>
        <row r="230">
          <cell r="A230" t="str">
            <v xml:space="preserve">Чертаново Южное     </v>
          </cell>
        </row>
        <row r="231">
          <cell r="A231" t="str">
            <v xml:space="preserve">Щукино              </v>
          </cell>
        </row>
        <row r="232">
          <cell r="A232" t="str">
            <v xml:space="preserve">Южное Бутово        </v>
          </cell>
        </row>
        <row r="233">
          <cell r="A233" t="str">
            <v>Южное Медведково</v>
          </cell>
        </row>
        <row r="234">
          <cell r="A234" t="str">
            <v xml:space="preserve">Южное Тушино        </v>
          </cell>
        </row>
        <row r="235">
          <cell r="A235" t="str">
            <v xml:space="preserve">Южнопортовый        </v>
          </cell>
        </row>
        <row r="236">
          <cell r="A236" t="str">
            <v>Якиманка</v>
          </cell>
        </row>
        <row r="237">
          <cell r="A237" t="str">
            <v xml:space="preserve">Ярославский         </v>
          </cell>
        </row>
        <row r="238">
          <cell r="A238" t="str">
            <v xml:space="preserve">Ясенево         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"/>
      <sheetName val="Операции"/>
      <sheetName val="Расчет процентов"/>
      <sheetName val="XLR_NoRangeSheet"/>
      <sheetName val="CF год (презентация)"/>
      <sheetName val="IS"/>
    </sheetNames>
    <sheetDataSet>
      <sheetData sheetId="0"/>
      <sheetData sheetId="1"/>
      <sheetData sheetId="2"/>
      <sheetData sheetId="3">
        <row r="6">
          <cell r="F6">
            <v>39083</v>
          </cell>
          <cell r="G6">
            <v>39113</v>
          </cell>
        </row>
        <row r="7">
          <cell r="B7">
            <v>42.5</v>
          </cell>
          <cell r="C7">
            <v>57.5</v>
          </cell>
        </row>
        <row r="8">
          <cell r="B8">
            <v>6048684.8243000004</v>
          </cell>
          <cell r="C8">
            <v>6121071.7105</v>
          </cell>
          <cell r="D8">
            <v>0</v>
          </cell>
          <cell r="E8">
            <v>4782759.4442999996</v>
          </cell>
          <cell r="F8">
            <v>1265925.3799999999</v>
          </cell>
          <cell r="G8">
            <v>4783224.6705</v>
          </cell>
          <cell r="H8">
            <v>1337847.04</v>
          </cell>
          <cell r="I8">
            <v>0</v>
          </cell>
        </row>
      </sheetData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y register"/>
      <sheetName val="Construction Cost"/>
      <sheetName val="Assumptions"/>
      <sheetName val="G n A"/>
      <sheetName val="Financial Statements"/>
      <sheetName val="Investors Cash Flow Statement"/>
      <sheetName val="Financial Metrics"/>
      <sheetName val="Поток"/>
      <sheetName val="Поток (2)"/>
      <sheetName val="XLR_NoRangeSheet"/>
      <sheetName val="Segment3"/>
      <sheetName val="Компенсация2"/>
      <sheetName val="Data-in"/>
      <sheetName val="Imputed %"/>
    </sheetNames>
    <sheetDataSet>
      <sheetData sheetId="0" refreshError="1"/>
      <sheetData sheetId="1" refreshError="1"/>
      <sheetData sheetId="2" refreshError="1">
        <row r="8">
          <cell r="H8">
            <v>15729.699999999999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E1" t="str">
            <v>сдача в аренду Год 3</v>
          </cell>
          <cell r="I1" t="str">
            <v>сдача в аренду Год 2</v>
          </cell>
          <cell r="M1" t="str">
            <v>сдача в аренду Год 1</v>
          </cell>
          <cell r="Q1" t="str">
            <v>сдача в аренду Год 0</v>
          </cell>
          <cell r="U1" t="str">
            <v>сдача в аренду Год 1</v>
          </cell>
          <cell r="Y1" t="str">
            <v>сдача в аренду Год 2</v>
          </cell>
          <cell r="AC1" t="str">
            <v>сдача в аренду Год 3</v>
          </cell>
          <cell r="AG1" t="str">
            <v>сдача в аренду Год 4</v>
          </cell>
          <cell r="AK1" t="str">
            <v>сдача в аренду Год 5</v>
          </cell>
          <cell r="AO1" t="str">
            <v>сдача в аренду Год 6</v>
          </cell>
          <cell r="AS1" t="str">
            <v>продажа Год 6</v>
          </cell>
        </row>
        <row r="2">
          <cell r="E2" t="str">
            <v>Год 1</v>
          </cell>
          <cell r="I2" t="str">
            <v>Год 2</v>
          </cell>
          <cell r="M2" t="str">
            <v>Год 3</v>
          </cell>
          <cell r="Q2" t="str">
            <v>Год 4</v>
          </cell>
          <cell r="U2" t="str">
            <v>Год 5</v>
          </cell>
          <cell r="Y2" t="str">
            <v>Год 6</v>
          </cell>
          <cell r="AC2" t="str">
            <v>Год 7</v>
          </cell>
          <cell r="AG2" t="str">
            <v>Год 8</v>
          </cell>
          <cell r="AK2" t="str">
            <v>Год 9</v>
          </cell>
          <cell r="AO2" t="str">
            <v>Год 10</v>
          </cell>
          <cell r="AS2" t="str">
            <v>Год 11</v>
          </cell>
          <cell r="AW2" t="str">
            <v>Год 12</v>
          </cell>
          <cell r="BA2" t="str">
            <v>Год 10</v>
          </cell>
        </row>
        <row r="3">
          <cell r="D3" t="str">
            <v>Понесенные затраты</v>
          </cell>
          <cell r="E3">
            <v>38261</v>
          </cell>
          <cell r="F3">
            <v>38292</v>
          </cell>
          <cell r="G3">
            <v>38322</v>
          </cell>
          <cell r="H3">
            <v>38353</v>
          </cell>
          <cell r="I3">
            <v>38384</v>
          </cell>
          <cell r="J3">
            <v>38412</v>
          </cell>
          <cell r="K3">
            <v>38443</v>
          </cell>
          <cell r="L3">
            <v>38473</v>
          </cell>
          <cell r="M3">
            <v>38504</v>
          </cell>
          <cell r="N3">
            <v>38534</v>
          </cell>
          <cell r="O3">
            <v>38565</v>
          </cell>
          <cell r="P3">
            <v>38596</v>
          </cell>
          <cell r="Q3">
            <v>38626</v>
          </cell>
          <cell r="R3">
            <v>38657</v>
          </cell>
          <cell r="S3">
            <v>38687</v>
          </cell>
          <cell r="T3">
            <v>38718</v>
          </cell>
          <cell r="U3">
            <v>38749</v>
          </cell>
          <cell r="V3">
            <v>38777</v>
          </cell>
          <cell r="W3">
            <v>38808</v>
          </cell>
          <cell r="X3">
            <v>38838</v>
          </cell>
          <cell r="Y3">
            <v>38869</v>
          </cell>
          <cell r="Z3">
            <v>38899</v>
          </cell>
          <cell r="AA3">
            <v>38930</v>
          </cell>
          <cell r="AB3">
            <v>38961</v>
          </cell>
          <cell r="AC3">
            <v>38991</v>
          </cell>
          <cell r="AD3">
            <v>39022</v>
          </cell>
          <cell r="AE3">
            <v>39052</v>
          </cell>
          <cell r="AF3">
            <v>39083</v>
          </cell>
          <cell r="AG3">
            <v>39114</v>
          </cell>
          <cell r="AH3">
            <v>39142</v>
          </cell>
          <cell r="AI3">
            <v>39173</v>
          </cell>
          <cell r="AJ3">
            <v>39203</v>
          </cell>
          <cell r="AK3">
            <v>39234</v>
          </cell>
          <cell r="AL3">
            <v>39264</v>
          </cell>
          <cell r="AM3">
            <v>39295</v>
          </cell>
          <cell r="AN3">
            <v>39326</v>
          </cell>
          <cell r="AO3">
            <v>39356</v>
          </cell>
          <cell r="AP3">
            <v>38108</v>
          </cell>
          <cell r="AQ3">
            <v>38139</v>
          </cell>
          <cell r="AR3">
            <v>38169</v>
          </cell>
          <cell r="AS3">
            <v>38200</v>
          </cell>
          <cell r="AT3">
            <v>38231</v>
          </cell>
          <cell r="AU3">
            <v>38261</v>
          </cell>
          <cell r="AV3">
            <v>38292</v>
          </cell>
          <cell r="AW3">
            <v>38322</v>
          </cell>
          <cell r="AX3">
            <v>38353</v>
          </cell>
          <cell r="AY3">
            <v>38384</v>
          </cell>
          <cell r="AZ3">
            <v>38412</v>
          </cell>
          <cell r="BA3">
            <v>38443</v>
          </cell>
          <cell r="BB3">
            <v>38473</v>
          </cell>
          <cell r="BC3">
            <v>38504</v>
          </cell>
          <cell r="BD3">
            <v>38534</v>
          </cell>
        </row>
        <row r="4">
          <cell r="D4" t="str">
            <v>№ Года</v>
          </cell>
          <cell r="E4">
            <v>1</v>
          </cell>
          <cell r="F4">
            <v>2</v>
          </cell>
          <cell r="G4">
            <v>3</v>
          </cell>
          <cell r="H4">
            <v>4</v>
          </cell>
          <cell r="I4">
            <v>5</v>
          </cell>
          <cell r="J4">
            <v>6</v>
          </cell>
          <cell r="K4">
            <v>7</v>
          </cell>
          <cell r="L4">
            <v>8</v>
          </cell>
          <cell r="M4">
            <v>9</v>
          </cell>
          <cell r="N4">
            <v>10</v>
          </cell>
          <cell r="O4">
            <v>11</v>
          </cell>
          <cell r="P4">
            <v>12</v>
          </cell>
          <cell r="Q4">
            <v>13</v>
          </cell>
          <cell r="R4">
            <v>14</v>
          </cell>
          <cell r="S4">
            <v>15</v>
          </cell>
          <cell r="T4">
            <v>16</v>
          </cell>
          <cell r="U4">
            <v>17</v>
          </cell>
          <cell r="V4">
            <v>18</v>
          </cell>
          <cell r="W4">
            <v>19</v>
          </cell>
          <cell r="X4">
            <v>20</v>
          </cell>
          <cell r="Y4">
            <v>21</v>
          </cell>
          <cell r="Z4">
            <v>22</v>
          </cell>
          <cell r="AA4">
            <v>23</v>
          </cell>
          <cell r="AB4">
            <v>24</v>
          </cell>
          <cell r="AC4">
            <v>25</v>
          </cell>
          <cell r="AD4">
            <v>26</v>
          </cell>
          <cell r="AE4">
            <v>27</v>
          </cell>
          <cell r="AF4">
            <v>28</v>
          </cell>
          <cell r="AG4">
            <v>29</v>
          </cell>
          <cell r="AH4">
            <v>30</v>
          </cell>
          <cell r="AI4">
            <v>31</v>
          </cell>
          <cell r="AJ4">
            <v>32</v>
          </cell>
          <cell r="AK4">
            <v>33</v>
          </cell>
          <cell r="AL4">
            <v>34</v>
          </cell>
          <cell r="AM4">
            <v>35</v>
          </cell>
          <cell r="AN4">
            <v>36</v>
          </cell>
          <cell r="AO4">
            <v>37</v>
          </cell>
          <cell r="AP4">
            <v>38</v>
          </cell>
          <cell r="AQ4">
            <v>39</v>
          </cell>
          <cell r="AR4">
            <v>40</v>
          </cell>
        </row>
        <row r="5">
          <cell r="E5">
            <v>2005</v>
          </cell>
          <cell r="F5">
            <v>2006</v>
          </cell>
          <cell r="G5">
            <v>2007</v>
          </cell>
          <cell r="H5">
            <v>2008</v>
          </cell>
          <cell r="I5">
            <v>2009</v>
          </cell>
          <cell r="J5">
            <v>2010</v>
          </cell>
          <cell r="K5">
            <v>2011</v>
          </cell>
          <cell r="L5">
            <v>2012</v>
          </cell>
          <cell r="M5">
            <v>2013</v>
          </cell>
          <cell r="N5">
            <v>2014</v>
          </cell>
          <cell r="O5">
            <v>2015</v>
          </cell>
          <cell r="P5">
            <v>2016</v>
          </cell>
          <cell r="Q5">
            <v>2017</v>
          </cell>
          <cell r="R5">
            <v>2018</v>
          </cell>
          <cell r="S5">
            <v>2019</v>
          </cell>
          <cell r="T5">
            <v>2020</v>
          </cell>
          <cell r="U5">
            <v>2021</v>
          </cell>
          <cell r="V5">
            <v>2022</v>
          </cell>
          <cell r="W5">
            <v>2023</v>
          </cell>
          <cell r="X5">
            <v>2024</v>
          </cell>
          <cell r="Y5">
            <v>2025</v>
          </cell>
          <cell r="Z5">
            <v>2026</v>
          </cell>
          <cell r="AA5">
            <v>2027</v>
          </cell>
          <cell r="AB5">
            <v>2028</v>
          </cell>
          <cell r="AC5">
            <v>2029</v>
          </cell>
          <cell r="AD5">
            <v>2030</v>
          </cell>
          <cell r="AE5">
            <v>2031</v>
          </cell>
          <cell r="AF5">
            <v>2032</v>
          </cell>
          <cell r="AG5">
            <v>2033</v>
          </cell>
          <cell r="AH5">
            <v>2034</v>
          </cell>
          <cell r="AI5">
            <v>2035</v>
          </cell>
          <cell r="AJ5">
            <v>2036</v>
          </cell>
          <cell r="AK5">
            <v>2037</v>
          </cell>
          <cell r="AL5">
            <v>2038</v>
          </cell>
          <cell r="AM5">
            <v>2039</v>
          </cell>
          <cell r="AN5">
            <v>2040</v>
          </cell>
          <cell r="AO5">
            <v>2041</v>
          </cell>
          <cell r="AP5">
            <v>2042</v>
          </cell>
          <cell r="AQ5">
            <v>2043</v>
          </cell>
          <cell r="AS5" t="str">
            <v>квартал 1</v>
          </cell>
          <cell r="AT5" t="str">
            <v>квартал 2</v>
          </cell>
          <cell r="AU5" t="str">
            <v>квартал 3</v>
          </cell>
          <cell r="AV5" t="str">
            <v>квартал 4</v>
          </cell>
          <cell r="AW5" t="str">
            <v>квартал 1</v>
          </cell>
          <cell r="AX5" t="str">
            <v>квартал 2</v>
          </cell>
          <cell r="AY5" t="str">
            <v>квартал 3</v>
          </cell>
          <cell r="AZ5" t="str">
            <v>квартал 4</v>
          </cell>
          <cell r="BA5" t="str">
            <v>квартал 1</v>
          </cell>
          <cell r="BB5" t="str">
            <v>квартал 2</v>
          </cell>
          <cell r="BC5" t="str">
            <v>квартал 3</v>
          </cell>
          <cell r="BD5" t="str">
            <v>квартал 4</v>
          </cell>
          <cell r="BE5" t="str">
            <v>ИТОГО</v>
          </cell>
        </row>
        <row r="6">
          <cell r="A6">
            <v>1</v>
          </cell>
          <cell r="B6" t="str">
            <v>Поступления от продаж без НДС</v>
          </cell>
          <cell r="E6">
            <v>3797154.4032000005</v>
          </cell>
          <cell r="F6">
            <v>1685862.5519999999</v>
          </cell>
          <cell r="G6">
            <v>1685862.5519999999</v>
          </cell>
          <cell r="H6">
            <v>11813294.899999999</v>
          </cell>
          <cell r="I6">
            <v>11813294.899999999</v>
          </cell>
          <cell r="J6">
            <v>11813294.899999999</v>
          </cell>
          <cell r="K6">
            <v>11813294.899999999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BE6">
            <v>54422059.107199997</v>
          </cell>
        </row>
        <row r="7">
          <cell r="B7" t="str">
            <v>Продажа актива</v>
          </cell>
          <cell r="C7">
            <v>0.17</v>
          </cell>
          <cell r="K7">
            <v>69489969.999999985</v>
          </cell>
          <cell r="BE7">
            <v>69489969.999999985</v>
          </cell>
        </row>
        <row r="8">
          <cell r="B8" t="str">
            <v>Паркинг</v>
          </cell>
          <cell r="BE8">
            <v>0</v>
          </cell>
        </row>
        <row r="9">
          <cell r="B9" t="str">
            <v>Офисы</v>
          </cell>
          <cell r="BE9">
            <v>0</v>
          </cell>
        </row>
        <row r="10">
          <cell r="B10" t="str">
            <v>Конгресс центр</v>
          </cell>
          <cell r="BE10">
            <v>0</v>
          </cell>
        </row>
        <row r="11">
          <cell r="B11" t="str">
            <v>Торговля</v>
          </cell>
          <cell r="BE11">
            <v>0</v>
          </cell>
        </row>
        <row r="12">
          <cell r="B12" t="str">
            <v>Зачет НДС по покупке активов</v>
          </cell>
          <cell r="E12">
            <v>683487.79257600009</v>
          </cell>
          <cell r="F12">
            <v>303455.25935999997</v>
          </cell>
          <cell r="G12">
            <v>303455.25935999997</v>
          </cell>
          <cell r="L12">
            <v>0</v>
          </cell>
          <cell r="BE12">
            <v>1290398.3112960001</v>
          </cell>
        </row>
        <row r="13">
          <cell r="B13" t="str">
            <v>Зачет НДС по реконструкции</v>
          </cell>
          <cell r="H13">
            <v>2126393.0819999995</v>
          </cell>
          <cell r="I13">
            <v>2126393.0819999995</v>
          </cell>
          <cell r="J13">
            <v>2126393.0819999995</v>
          </cell>
          <cell r="K13">
            <v>336054.6645357972</v>
          </cell>
          <cell r="L13">
            <v>0</v>
          </cell>
          <cell r="BE13">
            <v>6715233.9105357956</v>
          </cell>
        </row>
        <row r="14">
          <cell r="B14" t="str">
            <v>Итого поступлений</v>
          </cell>
          <cell r="E14">
            <v>4480642.1957760006</v>
          </cell>
          <cell r="F14">
            <v>1989317.8113599999</v>
          </cell>
          <cell r="G14">
            <v>1989317.8113599999</v>
          </cell>
          <cell r="H14">
            <v>13939687.981999997</v>
          </cell>
          <cell r="I14">
            <v>13939687.981999997</v>
          </cell>
          <cell r="J14">
            <v>13939687.981999997</v>
          </cell>
          <cell r="K14">
            <v>81639319.564535782</v>
          </cell>
          <cell r="L14">
            <v>0</v>
          </cell>
          <cell r="BE14">
            <v>131917661.32903177</v>
          </cell>
        </row>
        <row r="15">
          <cell r="A15" t="str">
            <v>1.1.</v>
          </cell>
          <cell r="B15" t="str">
            <v>Поступления от продаж нарастающим итогом</v>
          </cell>
          <cell r="E15">
            <v>4480642.1957760006</v>
          </cell>
          <cell r="F15">
            <v>6469960.0071360003</v>
          </cell>
          <cell r="G15">
            <v>8459277.818496</v>
          </cell>
          <cell r="H15">
            <v>22398965.800495997</v>
          </cell>
          <cell r="I15">
            <v>36338653.78249599</v>
          </cell>
          <cell r="J15">
            <v>50278341.764495984</v>
          </cell>
          <cell r="K15">
            <v>131917661.32903177</v>
          </cell>
          <cell r="L15">
            <v>131917661.32903177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7">
          <cell r="A17" t="str">
            <v>2.1.</v>
          </cell>
          <cell r="B17" t="str">
            <v>Покупка активов</v>
          </cell>
          <cell r="E17">
            <v>28800000</v>
          </cell>
          <cell r="BE17">
            <v>28800000</v>
          </cell>
        </row>
        <row r="18">
          <cell r="A18" t="str">
            <v>2.2.</v>
          </cell>
          <cell r="B18" t="str">
            <v>Затраты на проектирование и реконструкцию</v>
          </cell>
          <cell r="F18">
            <v>8138377.787564002</v>
          </cell>
          <cell r="G18">
            <v>15542989</v>
          </cell>
          <cell r="BE18">
            <v>23681366.787564002</v>
          </cell>
        </row>
        <row r="23">
          <cell r="A23" t="str">
            <v>2.3.</v>
          </cell>
          <cell r="B23" t="str">
            <v>Управляющая компания</v>
          </cell>
          <cell r="E23">
            <v>432250</v>
          </cell>
          <cell r="F23">
            <v>432250</v>
          </cell>
          <cell r="G23">
            <v>432250</v>
          </cell>
          <cell r="H23">
            <v>1496271.0000000002</v>
          </cell>
          <cell r="I23">
            <v>1496271.0000000002</v>
          </cell>
          <cell r="J23">
            <v>1496271.0000000002</v>
          </cell>
          <cell r="K23">
            <v>1496271.0000000002</v>
          </cell>
          <cell r="BE23">
            <v>7281834</v>
          </cell>
        </row>
        <row r="24">
          <cell r="A24" t="str">
            <v>2.4.</v>
          </cell>
          <cell r="B24" t="str">
            <v>Накладные расходы</v>
          </cell>
          <cell r="C24">
            <v>0</v>
          </cell>
          <cell r="BE24">
            <v>0</v>
          </cell>
        </row>
        <row r="25">
          <cell r="A25" t="str">
            <v>2.5.</v>
          </cell>
          <cell r="B25" t="str">
            <v>Налоги на имущество и прибыль</v>
          </cell>
          <cell r="C25">
            <v>0.35056961556823873</v>
          </cell>
          <cell r="E25">
            <v>717005.53134427126</v>
          </cell>
          <cell r="F25">
            <v>408864.40677966108</v>
          </cell>
          <cell r="G25">
            <v>360762.71186440677</v>
          </cell>
          <cell r="H25">
            <v>1284531.5434279183</v>
          </cell>
          <cell r="I25">
            <v>1511451.8347100823</v>
          </cell>
          <cell r="J25">
            <v>1731836.8216033201</v>
          </cell>
          <cell r="K25">
            <v>13064267.489913408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BE25">
            <v>19078720.339643069</v>
          </cell>
        </row>
        <row r="26">
          <cell r="A26" t="str">
            <v>2.6.</v>
          </cell>
          <cell r="BE26">
            <v>0</v>
          </cell>
        </row>
        <row r="27">
          <cell r="A27">
            <v>2</v>
          </cell>
          <cell r="B27" t="str">
            <v>Итого затраты по проекту</v>
          </cell>
          <cell r="D27">
            <v>0</v>
          </cell>
          <cell r="E27">
            <v>29949255.531344272</v>
          </cell>
          <cell r="F27">
            <v>8979492.1943436638</v>
          </cell>
          <cell r="G27">
            <v>16336001.711864406</v>
          </cell>
          <cell r="H27">
            <v>2780802.5434279186</v>
          </cell>
          <cell r="I27">
            <v>3007722.8347100825</v>
          </cell>
          <cell r="J27">
            <v>3228107.8216033205</v>
          </cell>
          <cell r="K27">
            <v>14560538.489913408</v>
          </cell>
          <cell r="L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E27">
            <v>78841921.127207071</v>
          </cell>
        </row>
        <row r="28">
          <cell r="A28" t="str">
            <v>2.7.</v>
          </cell>
          <cell r="B28" t="str">
            <v>Затраты нарастающим итогом</v>
          </cell>
          <cell r="D28">
            <v>0</v>
          </cell>
          <cell r="E28">
            <v>29949255.531344272</v>
          </cell>
          <cell r="F28">
            <v>38928747.725687936</v>
          </cell>
          <cell r="G28">
            <v>55264749.43755234</v>
          </cell>
          <cell r="H28">
            <v>58045551.980980262</v>
          </cell>
          <cell r="I28">
            <v>61053274.815690346</v>
          </cell>
          <cell r="J28">
            <v>64281382.637293667</v>
          </cell>
          <cell r="K28">
            <v>78841921.127207071</v>
          </cell>
          <cell r="L28">
            <v>78841921.127207071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30">
          <cell r="B30" t="str">
            <v>% относимые на активы</v>
          </cell>
          <cell r="C30">
            <v>4170772.8758966546</v>
          </cell>
        </row>
        <row r="31">
          <cell r="B31" t="str">
            <v>Балансовая стоимость активов</v>
          </cell>
          <cell r="C31">
            <v>21864406.779661018</v>
          </cell>
          <cell r="E31">
            <v>21864406.779661018</v>
          </cell>
          <cell r="F31">
            <v>19677966.101694915</v>
          </cell>
          <cell r="G31">
            <v>17491525.423728812</v>
          </cell>
          <cell r="H31">
            <v>15305084.74576271</v>
          </cell>
          <cell r="I31">
            <v>13118644.067796607</v>
          </cell>
          <cell r="J31">
            <v>10932203.389830504</v>
          </cell>
          <cell r="K31">
            <v>8745762.7118644007</v>
          </cell>
        </row>
        <row r="32">
          <cell r="B32" t="str">
            <v>Годовая амортизации</v>
          </cell>
          <cell r="C32">
            <v>2186440.677966102</v>
          </cell>
          <cell r="E32">
            <v>19677966.101694915</v>
          </cell>
          <cell r="F32">
            <v>17491525.423728812</v>
          </cell>
          <cell r="G32">
            <v>15305084.74576271</v>
          </cell>
          <cell r="H32">
            <v>13118644.067796607</v>
          </cell>
          <cell r="I32">
            <v>10932203.389830504</v>
          </cell>
          <cell r="J32">
            <v>8745762.7118644007</v>
          </cell>
          <cell r="K32">
            <v>6559322.0338982986</v>
          </cell>
        </row>
        <row r="33">
          <cell r="B33" t="str">
            <v>Балансовая стоимость активов после реконструкции</v>
          </cell>
          <cell r="C33">
            <v>39544812.526374623</v>
          </cell>
          <cell r="H33">
            <v>39544812.526374623</v>
          </cell>
          <cell r="I33">
            <v>33895553.594035394</v>
          </cell>
          <cell r="J33">
            <v>28246294.661696162</v>
          </cell>
          <cell r="K33">
            <v>22597035.72935693</v>
          </cell>
        </row>
        <row r="34">
          <cell r="B34" t="str">
            <v>Годовая амортизации</v>
          </cell>
          <cell r="C34">
            <v>5649258.9323392315</v>
          </cell>
          <cell r="H34">
            <v>33895553.594035394</v>
          </cell>
          <cell r="I34">
            <v>28246294.661696162</v>
          </cell>
          <cell r="J34">
            <v>22597035.72935693</v>
          </cell>
          <cell r="K34">
            <v>16947776.797017697</v>
          </cell>
        </row>
        <row r="35">
          <cell r="B35" t="str">
            <v>Налог на имущество</v>
          </cell>
          <cell r="C35">
            <v>3712267.1505682459</v>
          </cell>
          <cell r="E35">
            <v>456966.10169491533</v>
          </cell>
          <cell r="F35">
            <v>408864.40677966108</v>
          </cell>
          <cell r="G35">
            <v>360762.71186440677</v>
          </cell>
          <cell r="H35">
            <v>807844.02732451039</v>
          </cell>
          <cell r="I35">
            <v>683560.33081304713</v>
          </cell>
          <cell r="J35">
            <v>559276.6343015841</v>
          </cell>
          <cell r="K35">
            <v>434992.93779012089</v>
          </cell>
        </row>
        <row r="36">
          <cell r="B36" t="str">
            <v>НДС от операционной деятельности</v>
          </cell>
          <cell r="C36">
            <v>9795970.639295999</v>
          </cell>
          <cell r="E36">
            <v>683487.79257600009</v>
          </cell>
          <cell r="F36">
            <v>303455.25935999997</v>
          </cell>
          <cell r="G36">
            <v>303455.25935999997</v>
          </cell>
          <cell r="H36">
            <v>2126393.0819999995</v>
          </cell>
          <cell r="I36">
            <v>2126393.0819999995</v>
          </cell>
          <cell r="J36">
            <v>2126393.0819999995</v>
          </cell>
          <cell r="K36">
            <v>2126393.0819999995</v>
          </cell>
        </row>
        <row r="37">
          <cell r="B37" t="str">
            <v>НДС к зачету до реконструкции</v>
          </cell>
          <cell r="C37">
            <v>3935593.220338983</v>
          </cell>
          <cell r="E37">
            <v>683487.79257600009</v>
          </cell>
          <cell r="F37">
            <v>986943.05193600012</v>
          </cell>
          <cell r="G37">
            <v>1290398.3112960001</v>
          </cell>
          <cell r="H37">
            <v>3416791.3932959996</v>
          </cell>
          <cell r="I37">
            <v>5543184.4752959991</v>
          </cell>
          <cell r="J37">
            <v>7669577.5572959986</v>
          </cell>
          <cell r="K37">
            <v>9795970.639295999</v>
          </cell>
        </row>
        <row r="38">
          <cell r="B38" t="str">
            <v>НДС к зачету после реконструкции</v>
          </cell>
          <cell r="C38">
            <v>8005632.2218317967</v>
          </cell>
        </row>
        <row r="39">
          <cell r="B39" t="str">
            <v>НДС к выплате</v>
          </cell>
          <cell r="C39">
            <v>1790338.4174642023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1790338.4174642023</v>
          </cell>
        </row>
        <row r="40">
          <cell r="B40" t="str">
            <v>Операционная выручка без НДС</v>
          </cell>
          <cell r="C40">
            <v>123912029.10719997</v>
          </cell>
          <cell r="E40">
            <v>3797154.4032000005</v>
          </cell>
          <cell r="F40">
            <v>1685862.5519999999</v>
          </cell>
          <cell r="G40">
            <v>1685862.5519999999</v>
          </cell>
          <cell r="H40">
            <v>11813294.899999999</v>
          </cell>
          <cell r="I40">
            <v>11813294.899999999</v>
          </cell>
          <cell r="J40">
            <v>11813294.899999999</v>
          </cell>
          <cell r="K40">
            <v>81303264.899999976</v>
          </cell>
        </row>
        <row r="41">
          <cell r="B41" t="str">
            <v>Прибыль для налогообложения</v>
          </cell>
          <cell r="C41">
            <v>58085332.041338831</v>
          </cell>
          <cell r="E41">
            <v>1083497.6235389831</v>
          </cell>
          <cell r="F41">
            <v>-2743182.6929066787</v>
          </cell>
          <cell r="G41">
            <v>-3198373.5535662482</v>
          </cell>
          <cell r="H41">
            <v>1986197.9837642</v>
          </cell>
          <cell r="I41">
            <v>3449547.9329043133</v>
          </cell>
          <cell r="J41">
            <v>4885667.4470905662</v>
          </cell>
          <cell r="K41">
            <v>52621977.3005137</v>
          </cell>
        </row>
        <row r="42">
          <cell r="B42" t="str">
            <v>Налог на прибыль</v>
          </cell>
          <cell r="C42">
            <v>15366453.189074822</v>
          </cell>
          <cell r="E42">
            <v>260039.42964935594</v>
          </cell>
          <cell r="F42">
            <v>0</v>
          </cell>
          <cell r="G42">
            <v>0</v>
          </cell>
          <cell r="H42">
            <v>476687.51610340801</v>
          </cell>
          <cell r="I42">
            <v>827891.50389703515</v>
          </cell>
          <cell r="J42">
            <v>1172560.1873017359</v>
          </cell>
          <cell r="K42">
            <v>12629274.552123288</v>
          </cell>
          <cell r="L42">
            <v>0</v>
          </cell>
        </row>
        <row r="44">
          <cell r="A44">
            <v>3</v>
          </cell>
          <cell r="B44" t="str">
            <v xml:space="preserve">Сальдо денежных средств </v>
          </cell>
          <cell r="D44">
            <v>0</v>
          </cell>
          <cell r="E44">
            <v>-25468613.335568272</v>
          </cell>
          <cell r="F44">
            <v>-6990174.3829836641</v>
          </cell>
          <cell r="G44">
            <v>-14346683.900504407</v>
          </cell>
          <cell r="H44">
            <v>11158885.438572079</v>
          </cell>
          <cell r="I44">
            <v>10931965.147289915</v>
          </cell>
          <cell r="J44">
            <v>10711580.160396677</v>
          </cell>
          <cell r="K44">
            <v>67078781.074622378</v>
          </cell>
          <cell r="L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E44">
            <v>53075740.20182471</v>
          </cell>
        </row>
        <row r="45">
          <cell r="A45" t="str">
            <v>3.1.</v>
          </cell>
          <cell r="B45" t="str">
            <v>Сальдо ден.средств нарастающим итогом</v>
          </cell>
          <cell r="D45">
            <v>0</v>
          </cell>
          <cell r="E45">
            <v>-25468613.335568272</v>
          </cell>
          <cell r="F45">
            <v>-32458787.718551934</v>
          </cell>
          <cell r="G45">
            <v>-46805471.619056344</v>
          </cell>
          <cell r="H45">
            <v>-35646586.180484265</v>
          </cell>
          <cell r="I45">
            <v>-24714621.033194356</v>
          </cell>
          <cell r="J45">
            <v>-14003040.872797683</v>
          </cell>
          <cell r="K45">
            <v>53075740.201824695</v>
          </cell>
          <cell r="L45">
            <v>53075740.201824695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</row>
        <row r="46">
          <cell r="B46" t="str">
            <v>Финансирование проекта</v>
          </cell>
        </row>
        <row r="47">
          <cell r="B47" t="str">
            <v>Доходность для акционера</v>
          </cell>
          <cell r="C47">
            <v>0.2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</row>
        <row r="48">
          <cell r="B48" t="str">
            <v>WACC</v>
          </cell>
          <cell r="C48">
            <v>0.12383999999999999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</row>
        <row r="49">
          <cell r="A49">
            <v>4</v>
          </cell>
          <cell r="B49" t="str">
            <v>Собственные средства (в том числе)</v>
          </cell>
          <cell r="C49">
            <v>0.4</v>
          </cell>
          <cell r="D49">
            <v>0</v>
          </cell>
          <cell r="E49">
            <v>10257695.334227309</v>
          </cell>
          <cell r="F49">
            <v>4629809.9133543819</v>
          </cell>
          <cell r="G49">
            <v>8075706.2759375023</v>
          </cell>
          <cell r="H49">
            <v>3369993.9565720563</v>
          </cell>
          <cell r="I49">
            <v>2030927.7039434069</v>
          </cell>
          <cell r="J49">
            <v>719091.88626861712</v>
          </cell>
          <cell r="K49">
            <v>0</v>
          </cell>
          <cell r="L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E49">
            <v>29083225.070303269</v>
          </cell>
        </row>
        <row r="50">
          <cell r="A50" t="str">
            <v>4.1.</v>
          </cell>
          <cell r="B50" t="str">
            <v>ООО "Новая высота"</v>
          </cell>
          <cell r="C50">
            <v>1</v>
          </cell>
          <cell r="D50">
            <v>1</v>
          </cell>
          <cell r="E50">
            <v>10257696.334227309</v>
          </cell>
          <cell r="F50">
            <v>14887506.247581691</v>
          </cell>
          <cell r="G50">
            <v>22963212.523519192</v>
          </cell>
          <cell r="H50">
            <v>26333206.480091248</v>
          </cell>
          <cell r="I50">
            <v>28364134.184034653</v>
          </cell>
          <cell r="J50">
            <v>29083226.070303269</v>
          </cell>
          <cell r="K50">
            <v>29083226.070303269</v>
          </cell>
          <cell r="L50">
            <v>29083226.070303269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E50">
            <v>0</v>
          </cell>
        </row>
        <row r="51">
          <cell r="A51" t="str">
            <v>4.2.</v>
          </cell>
          <cell r="B51" t="str">
            <v>Другой инвестор</v>
          </cell>
          <cell r="C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E51">
            <v>0</v>
          </cell>
        </row>
        <row r="52">
          <cell r="A52" t="str">
            <v>4.3.</v>
          </cell>
          <cell r="B52" t="str">
            <v>Собственные средства нарастающим итогом</v>
          </cell>
          <cell r="D52">
            <v>0</v>
          </cell>
          <cell r="E52">
            <v>10257695.334227309</v>
          </cell>
          <cell r="F52">
            <v>14887505.247581691</v>
          </cell>
          <cell r="G52">
            <v>22963211.523519192</v>
          </cell>
          <cell r="H52">
            <v>26333205.480091248</v>
          </cell>
          <cell r="I52">
            <v>28364133.184034653</v>
          </cell>
          <cell r="J52">
            <v>29083225.070303269</v>
          </cell>
          <cell r="K52">
            <v>29083225.070303269</v>
          </cell>
          <cell r="L52">
            <v>29083225.070303269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E52">
            <v>29083225.070303269</v>
          </cell>
        </row>
        <row r="53">
          <cell r="A53">
            <v>5</v>
          </cell>
          <cell r="B53" t="str">
            <v xml:space="preserve">     Выборка кредита (в том числе)</v>
          </cell>
          <cell r="C53">
            <v>0.6</v>
          </cell>
          <cell r="E53">
            <v>15281168.001340963</v>
          </cell>
          <cell r="F53">
            <v>4194104.6297901976</v>
          </cell>
          <cell r="G53">
            <v>8608010.3403026424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BE53">
            <v>28083282.971433803</v>
          </cell>
        </row>
        <row r="54">
          <cell r="A54" t="str">
            <v>5.1.</v>
          </cell>
          <cell r="B54" t="str">
            <v>ООО "Новая высота"</v>
          </cell>
          <cell r="C54">
            <v>1</v>
          </cell>
          <cell r="D54">
            <v>0</v>
          </cell>
          <cell r="E54">
            <v>15281168.001340963</v>
          </cell>
          <cell r="F54">
            <v>4194104.6297901976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A55" t="str">
            <v>5.2.</v>
          </cell>
          <cell r="B55" t="str">
            <v>Другой инвестор</v>
          </cell>
          <cell r="C55">
            <v>0</v>
          </cell>
          <cell r="BE55">
            <v>0</v>
          </cell>
        </row>
        <row r="56">
          <cell r="A56">
            <v>6</v>
          </cell>
          <cell r="B56" t="str">
            <v xml:space="preserve">     Погашение кредита (в том числе)</v>
          </cell>
          <cell r="E56">
            <v>0</v>
          </cell>
          <cell r="F56">
            <v>0</v>
          </cell>
          <cell r="G56">
            <v>0</v>
          </cell>
          <cell r="H56">
            <v>11158885.438572079</v>
          </cell>
          <cell r="I56">
            <v>10931965.147289915</v>
          </cell>
          <cell r="J56">
            <v>5992432.3855718095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E56">
            <v>28083282.971433803</v>
          </cell>
        </row>
        <row r="57">
          <cell r="A57" t="str">
            <v>6.1.</v>
          </cell>
          <cell r="B57" t="str">
            <v>ООО "Новая высота"</v>
          </cell>
          <cell r="C57">
            <v>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11158885.438572079</v>
          </cell>
          <cell r="I57">
            <v>10931965.147289915</v>
          </cell>
          <cell r="J57">
            <v>5992432.3855718095</v>
          </cell>
          <cell r="K57">
            <v>0</v>
          </cell>
          <cell r="L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E57">
            <v>28083282.971433803</v>
          </cell>
        </row>
        <row r="58">
          <cell r="A58" t="str">
            <v>6.2.</v>
          </cell>
          <cell r="B58" t="str">
            <v>Другой инвестор</v>
          </cell>
          <cell r="C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E58">
            <v>0</v>
          </cell>
        </row>
        <row r="59">
          <cell r="A59" t="str">
            <v>6.3.</v>
          </cell>
          <cell r="B59" t="str">
            <v xml:space="preserve">     Текущая задолженность по кредиту</v>
          </cell>
          <cell r="D59">
            <v>0</v>
          </cell>
          <cell r="E59">
            <v>15281168.001340963</v>
          </cell>
          <cell r="F59">
            <v>19475272.631131161</v>
          </cell>
          <cell r="G59">
            <v>28083282.971433803</v>
          </cell>
          <cell r="H59">
            <v>16924397.532861724</v>
          </cell>
          <cell r="I59">
            <v>5992432.3855718095</v>
          </cell>
          <cell r="J59">
            <v>0</v>
          </cell>
          <cell r="K59">
            <v>0</v>
          </cell>
          <cell r="L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E59">
            <v>0</v>
          </cell>
        </row>
        <row r="60">
          <cell r="A60">
            <v>7</v>
          </cell>
          <cell r="B60" t="str">
            <v xml:space="preserve">     Начисление процентов</v>
          </cell>
          <cell r="C60">
            <v>0.12</v>
          </cell>
          <cell r="E60">
            <v>70250</v>
          </cell>
          <cell r="F60">
            <v>1833740.1601609155</v>
          </cell>
          <cell r="G60">
            <v>2337032.7157357391</v>
          </cell>
          <cell r="H60">
            <v>3369993.9565720563</v>
          </cell>
          <cell r="I60">
            <v>2030927.7039434069</v>
          </cell>
          <cell r="J60">
            <v>719091.88626861712</v>
          </cell>
          <cell r="K60">
            <v>0</v>
          </cell>
          <cell r="L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E60">
            <v>10361036.422680736</v>
          </cell>
        </row>
        <row r="61">
          <cell r="B61" t="str">
            <v xml:space="preserve">     плата за открытый лимит</v>
          </cell>
          <cell r="C61">
            <v>2.5000000000000001E-3</v>
          </cell>
          <cell r="E61">
            <v>70250</v>
          </cell>
        </row>
        <row r="62">
          <cell r="A62" t="str">
            <v>7.1.</v>
          </cell>
          <cell r="B62" t="str">
            <v>Задолженность по процентам нараст. итогом</v>
          </cell>
          <cell r="E62">
            <v>70250</v>
          </cell>
          <cell r="F62">
            <v>1833740.1601609155</v>
          </cell>
          <cell r="G62">
            <v>2337032.7157357391</v>
          </cell>
          <cell r="H62">
            <v>3369993.9565720563</v>
          </cell>
          <cell r="I62">
            <v>2030927.7039434069</v>
          </cell>
          <cell r="J62">
            <v>719091.88626861712</v>
          </cell>
          <cell r="K62">
            <v>0</v>
          </cell>
          <cell r="L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</row>
        <row r="63">
          <cell r="A63">
            <v>8</v>
          </cell>
          <cell r="B63" t="str">
            <v xml:space="preserve">     Выплата процентов (в том числе)</v>
          </cell>
          <cell r="E63">
            <v>70250</v>
          </cell>
          <cell r="F63">
            <v>1833740.1601609155</v>
          </cell>
          <cell r="G63">
            <v>2337032.7157357391</v>
          </cell>
          <cell r="H63">
            <v>3369993.9565720563</v>
          </cell>
          <cell r="I63">
            <v>2030927.7039434069</v>
          </cell>
          <cell r="J63">
            <v>719091.88626861712</v>
          </cell>
          <cell r="K63">
            <v>0</v>
          </cell>
          <cell r="L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E63">
            <v>10361036.422680736</v>
          </cell>
        </row>
        <row r="64">
          <cell r="A64" t="str">
            <v>8.1.</v>
          </cell>
          <cell r="B64" t="str">
            <v>ООО "Новая высота"</v>
          </cell>
          <cell r="C64">
            <v>1</v>
          </cell>
          <cell r="D64">
            <v>0</v>
          </cell>
          <cell r="E64">
            <v>70250</v>
          </cell>
          <cell r="F64">
            <v>1833740.1601609155</v>
          </cell>
          <cell r="G64">
            <v>2337032.7157357391</v>
          </cell>
          <cell r="H64">
            <v>3369993.9565720563</v>
          </cell>
          <cell r="I64">
            <v>2030927.7039434069</v>
          </cell>
          <cell r="J64">
            <v>719091.88626861712</v>
          </cell>
          <cell r="K64">
            <v>0</v>
          </cell>
          <cell r="L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E64">
            <v>10361036.422680736</v>
          </cell>
        </row>
        <row r="65">
          <cell r="A65" t="str">
            <v>8.2.</v>
          </cell>
          <cell r="B65" t="str">
            <v>Другой инвестор</v>
          </cell>
          <cell r="C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E65">
            <v>0</v>
          </cell>
        </row>
        <row r="66">
          <cell r="A66" t="str">
            <v>8.3.</v>
          </cell>
          <cell r="B66" t="str">
            <v xml:space="preserve">     Текущая задолженность по процентам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</row>
        <row r="67">
          <cell r="B67" t="str">
            <v>Поток с учетом финансирования</v>
          </cell>
          <cell r="AS67" t="e">
            <v>#REF!</v>
          </cell>
          <cell r="AT67" t="e">
            <v>#REF!</v>
          </cell>
          <cell r="AU67" t="e">
            <v>#REF!</v>
          </cell>
          <cell r="AV67" t="e">
            <v>#REF!</v>
          </cell>
          <cell r="AW67" t="e">
            <v>#REF!</v>
          </cell>
          <cell r="AX67" t="e">
            <v>#REF!</v>
          </cell>
          <cell r="AY67" t="e">
            <v>#REF!</v>
          </cell>
          <cell r="AZ67" t="e">
            <v>#REF!</v>
          </cell>
        </row>
        <row r="69">
          <cell r="A69">
            <v>9</v>
          </cell>
          <cell r="B69" t="str">
            <v xml:space="preserve">Поток денежных средств с учетом финансирования 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4719147.774824867</v>
          </cell>
          <cell r="K69">
            <v>67078781.074622378</v>
          </cell>
          <cell r="L69">
            <v>0</v>
          </cell>
          <cell r="N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E69">
            <v>71797928.84944725</v>
          </cell>
        </row>
        <row r="70">
          <cell r="A70" t="str">
            <v>9.1.</v>
          </cell>
          <cell r="B70" t="str">
            <v>Поток денежных средств нарастающим итогом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4719147.774824867</v>
          </cell>
          <cell r="K70">
            <v>71797928.84944725</v>
          </cell>
          <cell r="L70">
            <v>71797928.84944725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E71">
            <v>0.51023532071934175</v>
          </cell>
          <cell r="F71">
            <v>0.46707592578922624</v>
          </cell>
          <cell r="G71">
            <v>0.52693495581913852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e">
            <v>#DIV/0!</v>
          </cell>
          <cell r="M71" t="e">
            <v>#DIV/0!</v>
          </cell>
          <cell r="N71" t="e">
            <v>#DIV/0!</v>
          </cell>
          <cell r="O71" t="e">
            <v>#DIV/0!</v>
          </cell>
          <cell r="P71" t="e">
            <v>#DIV/0!</v>
          </cell>
          <cell r="Q71" t="e">
            <v>#DIV/0!</v>
          </cell>
          <cell r="R71" t="e">
            <v>#DIV/0!</v>
          </cell>
          <cell r="S71" t="e">
            <v>#DIV/0!</v>
          </cell>
          <cell r="T71" t="e">
            <v>#DIV/0!</v>
          </cell>
          <cell r="U71" t="e">
            <v>#DIV/0!</v>
          </cell>
          <cell r="V71" t="e">
            <v>#DIV/0!</v>
          </cell>
          <cell r="W71" t="e">
            <v>#DIV/0!</v>
          </cell>
          <cell r="X71" t="e">
            <v>#DIV/0!</v>
          </cell>
          <cell r="Y71" t="e">
            <v>#DIV/0!</v>
          </cell>
          <cell r="Z71" t="e">
            <v>#DIV/0!</v>
          </cell>
          <cell r="AA71" t="e">
            <v>#DIV/0!</v>
          </cell>
          <cell r="AB71" t="e">
            <v>#DIV/0!</v>
          </cell>
          <cell r="AC71" t="e">
            <v>#DIV/0!</v>
          </cell>
          <cell r="AD71" t="e">
            <v>#DIV/0!</v>
          </cell>
          <cell r="AE71" t="e">
            <v>#DIV/0!</v>
          </cell>
          <cell r="AF71" t="e">
            <v>#DIV/0!</v>
          </cell>
          <cell r="AG71" t="e">
            <v>#DIV/0!</v>
          </cell>
          <cell r="AH71" t="e">
            <v>#DIV/0!</v>
          </cell>
          <cell r="AI71" t="e">
            <v>#DIV/0!</v>
          </cell>
          <cell r="AJ71" t="e">
            <v>#DIV/0!</v>
          </cell>
          <cell r="AK71" t="e">
            <v>#DIV/0!</v>
          </cell>
          <cell r="AL71" t="e">
            <v>#DIV/0!</v>
          </cell>
          <cell r="AM71" t="e">
            <v>#DIV/0!</v>
          </cell>
          <cell r="AN71" t="e">
            <v>#DIV/0!</v>
          </cell>
          <cell r="AO71" t="e">
            <v>#DIV/0!</v>
          </cell>
          <cell r="AP71" t="e">
            <v>#DIV/0!</v>
          </cell>
          <cell r="AQ71" t="e">
            <v>#DIV/0!</v>
          </cell>
          <cell r="AR71" t="e">
            <v>#DIV/0!</v>
          </cell>
          <cell r="BE71">
            <v>0.97511399206367377</v>
          </cell>
        </row>
        <row r="73">
          <cell r="B73" t="str">
            <v>Настоящая стоимость выплат (PV)</v>
          </cell>
          <cell r="C73">
            <v>-22653648.757961996</v>
          </cell>
          <cell r="E73">
            <v>0</v>
          </cell>
          <cell r="F73">
            <v>1</v>
          </cell>
          <cell r="G73">
            <v>2</v>
          </cell>
          <cell r="H73">
            <v>3</v>
          </cell>
          <cell r="I73">
            <v>4</v>
          </cell>
          <cell r="J73">
            <v>5</v>
          </cell>
          <cell r="K73">
            <v>6</v>
          </cell>
        </row>
        <row r="74">
          <cell r="B74" t="str">
            <v>Будующая стоимость поступлений(FV)</v>
          </cell>
          <cell r="C74">
            <v>71878848.140889883</v>
          </cell>
          <cell r="E74">
            <v>6</v>
          </cell>
          <cell r="F74">
            <v>5</v>
          </cell>
          <cell r="G74">
            <v>4</v>
          </cell>
          <cell r="H74">
            <v>3</v>
          </cell>
          <cell r="I74">
            <v>2</v>
          </cell>
          <cell r="J74">
            <v>1</v>
          </cell>
          <cell r="K74">
            <v>0</v>
          </cell>
        </row>
        <row r="75">
          <cell r="B75" t="str">
            <v>MIRR</v>
          </cell>
          <cell r="C75">
            <v>0.21220803323639048</v>
          </cell>
          <cell r="D75">
            <v>0</v>
          </cell>
          <cell r="E75">
            <v>-10257695.334227309</v>
          </cell>
          <cell r="F75">
            <v>-4629809.9133543819</v>
          </cell>
          <cell r="G75">
            <v>-8075706.2759375023</v>
          </cell>
          <cell r="H75">
            <v>-3369993.9565720563</v>
          </cell>
          <cell r="I75">
            <v>-2030927.7039434069</v>
          </cell>
          <cell r="J75">
            <v>4000055.8885562499</v>
          </cell>
          <cell r="K75">
            <v>67078781.074622378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</row>
        <row r="76">
          <cell r="B76" t="str">
            <v>IRR</v>
          </cell>
          <cell r="C76">
            <v>0.21513631767791194</v>
          </cell>
          <cell r="D76">
            <v>0</v>
          </cell>
          <cell r="E76">
            <v>-10257695.334227309</v>
          </cell>
          <cell r="F76">
            <v>-3858174.9277953184</v>
          </cell>
          <cell r="G76">
            <v>-5608129.3582899319</v>
          </cell>
          <cell r="H76">
            <v>-1950227.9841273474</v>
          </cell>
          <cell r="I76">
            <v>-979421.15352209064</v>
          </cell>
          <cell r="J76">
            <v>4800067.0662674997</v>
          </cell>
          <cell r="K76">
            <v>67078781.074622378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B77" t="str">
            <v>PI</v>
          </cell>
          <cell r="C77">
            <v>1.062613844934807</v>
          </cell>
          <cell r="D77">
            <v>0</v>
          </cell>
          <cell r="E77">
            <v>-10257695.334227309</v>
          </cell>
          <cell r="F77">
            <v>-3858174.9277953184</v>
          </cell>
          <cell r="G77">
            <v>-5608129.3582899319</v>
          </cell>
          <cell r="H77">
            <v>-1950227.9841273474</v>
          </cell>
          <cell r="I77">
            <v>-979421.15352209064</v>
          </cell>
          <cell r="J77">
            <v>1607532.7484231328</v>
          </cell>
          <cell r="K77">
            <v>22464548.060077477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B78" t="str">
            <v>NPV</v>
          </cell>
          <cell r="C78">
            <v>1182026.7087821788</v>
          </cell>
          <cell r="D78">
            <v>0</v>
          </cell>
          <cell r="E78">
            <v>-10257695.334227309</v>
          </cell>
          <cell r="F78">
            <v>-14115870.262022628</v>
          </cell>
          <cell r="G78">
            <v>-19723999.62031256</v>
          </cell>
          <cell r="H78">
            <v>-21674227.604439907</v>
          </cell>
          <cell r="I78">
            <v>-22653648.757961996</v>
          </cell>
          <cell r="J78">
            <v>-21046116.009538863</v>
          </cell>
          <cell r="K78">
            <v>1418432.0505386144</v>
          </cell>
          <cell r="L78">
            <v>1418432.0505386144</v>
          </cell>
          <cell r="M78">
            <v>1418432.0505386144</v>
          </cell>
          <cell r="N78">
            <v>1418432.0505386144</v>
          </cell>
          <cell r="O78">
            <v>1418432.0505386144</v>
          </cell>
          <cell r="P78">
            <v>1418432.0505386144</v>
          </cell>
          <cell r="Q78">
            <v>1418432.0505386144</v>
          </cell>
          <cell r="R78">
            <v>1418432.0505386144</v>
          </cell>
          <cell r="S78">
            <v>1418432.0505386144</v>
          </cell>
          <cell r="T78">
            <v>1418432.0505386144</v>
          </cell>
          <cell r="U78">
            <v>1418432.0505386144</v>
          </cell>
          <cell r="V78">
            <v>1418432.0505386144</v>
          </cell>
          <cell r="W78">
            <v>1418432.0505386144</v>
          </cell>
          <cell r="X78">
            <v>1418432.0505386144</v>
          </cell>
          <cell r="Y78">
            <v>1418432.0505386144</v>
          </cell>
          <cell r="Z78">
            <v>1418432.0505386144</v>
          </cell>
          <cell r="AA78">
            <v>1418432.0505386144</v>
          </cell>
          <cell r="AB78">
            <v>1418432.0505386144</v>
          </cell>
          <cell r="AC78">
            <v>1418432.0505386144</v>
          </cell>
          <cell r="AD78">
            <v>1418432.0505386144</v>
          </cell>
          <cell r="AE78">
            <v>1418432.0505386144</v>
          </cell>
          <cell r="AF78">
            <v>1418432.0505386144</v>
          </cell>
          <cell r="AG78">
            <v>1418432.0505386144</v>
          </cell>
          <cell r="AH78">
            <v>1418432.0505386144</v>
          </cell>
          <cell r="AI78">
            <v>1418432.0505386144</v>
          </cell>
          <cell r="AJ78">
            <v>1418432.0505386144</v>
          </cell>
          <cell r="AK78">
            <v>1418432.0505386144</v>
          </cell>
          <cell r="AL78">
            <v>1418432.0505386144</v>
          </cell>
          <cell r="AM78">
            <v>1418432.0505386144</v>
          </cell>
          <cell r="AN78">
            <v>1418432.0505386144</v>
          </cell>
          <cell r="AO78">
            <v>1418432.0505386144</v>
          </cell>
          <cell r="AP78">
            <v>1418432.0505386144</v>
          </cell>
          <cell r="AQ78">
            <v>1418432.0505386144</v>
          </cell>
          <cell r="AR78">
            <v>1418432.0505386144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B79" t="str">
            <v>IP</v>
          </cell>
          <cell r="C79">
            <v>0.21513631767791194</v>
          </cell>
          <cell r="D79">
            <v>0</v>
          </cell>
          <cell r="E79">
            <v>-10257695.334227309</v>
          </cell>
          <cell r="F79">
            <v>-17094308.049649253</v>
          </cell>
          <cell r="G79">
            <v>-28847620.812640183</v>
          </cell>
          <cell r="H79">
            <v>-38423785.684612341</v>
          </cell>
          <cell r="I79">
            <v>-48721065.151988514</v>
          </cell>
          <cell r="J79">
            <v>-55202679.813576713</v>
          </cell>
          <cell r="K79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I"/>
      <sheetName val="Report"/>
      <sheetName val="Data-in"/>
      <sheetName val="Balance"/>
      <sheetName val="Results"/>
      <sheetName val="Sensivity"/>
      <sheetName val="Kredit"/>
      <sheetName val="NPV"/>
      <sheetName val="Break-even"/>
      <sheetName val="Liquidity"/>
      <sheetName val="Profitability"/>
      <sheetName val="Activity"/>
      <sheetName val="Assets"/>
      <sheetName val="Sens"/>
      <sheetName val="esn"/>
      <sheetName val="Поток"/>
      <sheetName val="Assumptions"/>
      <sheetName val="XLR_NoRangeSheet"/>
      <sheetName val="Компенсация2"/>
    </sheetNames>
    <sheetDataSet>
      <sheetData sheetId="0" refreshError="1"/>
      <sheetData sheetId="1" refreshError="1"/>
      <sheetData sheetId="2" refreshError="1">
        <row r="974">
          <cell r="B974">
            <v>360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02"/>
      <sheetName val="Project"/>
      <sheetName val="ВРИ"/>
      <sheetName val="Dev"/>
      <sheetName val="Sale"/>
      <sheetName val="CF"/>
      <sheetName val="CF_G"/>
      <sheetName val="For_Print"/>
      <sheetName val="Inputs"/>
    </sheetNames>
    <sheetDataSet>
      <sheetData sheetId="0"/>
      <sheetData sheetId="1">
        <row r="14">
          <cell r="F14" t="str">
            <v>Собственность</v>
          </cell>
        </row>
      </sheetData>
      <sheetData sheetId="2"/>
      <sheetData sheetId="3"/>
      <sheetData sheetId="4"/>
      <sheetData sheetId="5">
        <row r="9">
          <cell r="O9">
            <v>43891</v>
          </cell>
          <cell r="P9">
            <v>43922</v>
          </cell>
          <cell r="Q9">
            <v>43952</v>
          </cell>
          <cell r="R9">
            <v>43983</v>
          </cell>
          <cell r="S9">
            <v>44013</v>
          </cell>
          <cell r="T9">
            <v>44044</v>
          </cell>
          <cell r="U9">
            <v>44075</v>
          </cell>
          <cell r="V9">
            <v>44105</v>
          </cell>
          <cell r="W9">
            <v>44136</v>
          </cell>
          <cell r="X9">
            <v>44166</v>
          </cell>
          <cell r="Y9">
            <v>44197</v>
          </cell>
          <cell r="Z9">
            <v>44228</v>
          </cell>
          <cell r="AA9">
            <v>44256</v>
          </cell>
          <cell r="AB9">
            <v>44287</v>
          </cell>
          <cell r="AC9">
            <v>44317</v>
          </cell>
          <cell r="AD9">
            <v>44348</v>
          </cell>
          <cell r="AE9">
            <v>44378</v>
          </cell>
          <cell r="AF9">
            <v>44409</v>
          </cell>
          <cell r="AG9">
            <v>44440</v>
          </cell>
          <cell r="AH9">
            <v>44470</v>
          </cell>
          <cell r="AI9">
            <v>44501</v>
          </cell>
          <cell r="AJ9">
            <v>44531</v>
          </cell>
          <cell r="AK9">
            <v>44562</v>
          </cell>
          <cell r="AL9">
            <v>44593</v>
          </cell>
          <cell r="AM9">
            <v>44621</v>
          </cell>
          <cell r="AN9">
            <v>44652</v>
          </cell>
          <cell r="AO9">
            <v>44682</v>
          </cell>
          <cell r="AP9">
            <v>44713</v>
          </cell>
          <cell r="AQ9">
            <v>44743</v>
          </cell>
          <cell r="AR9">
            <v>44774</v>
          </cell>
          <cell r="AS9">
            <v>44805</v>
          </cell>
          <cell r="AT9">
            <v>44835</v>
          </cell>
          <cell r="AU9">
            <v>44866</v>
          </cell>
          <cell r="AV9">
            <v>44896</v>
          </cell>
          <cell r="AW9">
            <v>44927</v>
          </cell>
          <cell r="AX9">
            <v>44958</v>
          </cell>
          <cell r="AY9">
            <v>44986</v>
          </cell>
          <cell r="AZ9">
            <v>45017</v>
          </cell>
          <cell r="BA9">
            <v>45047</v>
          </cell>
          <cell r="BB9">
            <v>45078</v>
          </cell>
          <cell r="BC9">
            <v>45108</v>
          </cell>
          <cell r="BD9">
            <v>45139</v>
          </cell>
          <cell r="BE9">
            <v>45170</v>
          </cell>
          <cell r="BF9">
            <v>45200</v>
          </cell>
          <cell r="BG9">
            <v>45231</v>
          </cell>
          <cell r="BH9">
            <v>45261</v>
          </cell>
          <cell r="BI9">
            <v>45292</v>
          </cell>
          <cell r="BJ9">
            <v>45323</v>
          </cell>
          <cell r="BK9">
            <v>45352</v>
          </cell>
          <cell r="BL9">
            <v>45383</v>
          </cell>
          <cell r="BM9">
            <v>45413</v>
          </cell>
          <cell r="BN9">
            <v>45444</v>
          </cell>
          <cell r="BO9">
            <v>45474</v>
          </cell>
          <cell r="BP9">
            <v>45505</v>
          </cell>
          <cell r="BQ9">
            <v>45536</v>
          </cell>
          <cell r="BR9">
            <v>45566</v>
          </cell>
          <cell r="BS9">
            <v>45597</v>
          </cell>
          <cell r="BT9">
            <v>45627</v>
          </cell>
          <cell r="BU9">
            <v>45658</v>
          </cell>
          <cell r="BV9">
            <v>45689</v>
          </cell>
          <cell r="BW9">
            <v>45717</v>
          </cell>
          <cell r="BX9">
            <v>45748</v>
          </cell>
          <cell r="BY9">
            <v>45778</v>
          </cell>
          <cell r="BZ9">
            <v>45809</v>
          </cell>
          <cell r="CA9">
            <v>45839</v>
          </cell>
          <cell r="CB9">
            <v>45870</v>
          </cell>
          <cell r="CC9">
            <v>45901</v>
          </cell>
          <cell r="CD9">
            <v>45931</v>
          </cell>
          <cell r="CE9">
            <v>45962</v>
          </cell>
          <cell r="CF9">
            <v>45992</v>
          </cell>
          <cell r="CG9">
            <v>46023</v>
          </cell>
          <cell r="CH9">
            <v>46054</v>
          </cell>
          <cell r="CI9">
            <v>46082</v>
          </cell>
          <cell r="CJ9">
            <v>46113</v>
          </cell>
          <cell r="CK9">
            <v>46143</v>
          </cell>
          <cell r="CL9">
            <v>46174</v>
          </cell>
          <cell r="CM9">
            <v>46204</v>
          </cell>
          <cell r="CN9">
            <v>46235</v>
          </cell>
          <cell r="CO9">
            <v>46266</v>
          </cell>
          <cell r="CP9">
            <v>46296</v>
          </cell>
          <cell r="CQ9">
            <v>46327</v>
          </cell>
          <cell r="CR9">
            <v>46357</v>
          </cell>
          <cell r="CS9">
            <v>46388</v>
          </cell>
          <cell r="CT9">
            <v>46419</v>
          </cell>
          <cell r="CU9">
            <v>46447</v>
          </cell>
          <cell r="CV9">
            <v>46478</v>
          </cell>
          <cell r="CW9">
            <v>46508</v>
          </cell>
          <cell r="CX9">
            <v>46539</v>
          </cell>
          <cell r="CY9">
            <v>46569</v>
          </cell>
          <cell r="CZ9">
            <v>46600</v>
          </cell>
          <cell r="DA9">
            <v>46631</v>
          </cell>
          <cell r="DB9">
            <v>46661</v>
          </cell>
          <cell r="DC9">
            <v>46692</v>
          </cell>
          <cell r="DD9">
            <v>46722</v>
          </cell>
          <cell r="DE9">
            <v>46753</v>
          </cell>
          <cell r="DF9">
            <v>46784</v>
          </cell>
          <cell r="DG9">
            <v>46813</v>
          </cell>
          <cell r="DH9">
            <v>46844</v>
          </cell>
          <cell r="DI9">
            <v>46874</v>
          </cell>
          <cell r="DJ9">
            <v>46905</v>
          </cell>
          <cell r="DK9">
            <v>46935</v>
          </cell>
          <cell r="DL9">
            <v>46966</v>
          </cell>
          <cell r="DM9">
            <v>46997</v>
          </cell>
          <cell r="DN9">
            <v>47027</v>
          </cell>
          <cell r="DO9">
            <v>47058</v>
          </cell>
          <cell r="DP9">
            <v>47088</v>
          </cell>
          <cell r="DQ9">
            <v>47119</v>
          </cell>
          <cell r="DR9">
            <v>47150</v>
          </cell>
          <cell r="DS9">
            <v>47178</v>
          </cell>
          <cell r="DT9">
            <v>47209</v>
          </cell>
          <cell r="DU9">
            <v>47239</v>
          </cell>
          <cell r="DV9">
            <v>47270</v>
          </cell>
          <cell r="DW9">
            <v>47300</v>
          </cell>
          <cell r="DX9">
            <v>47331</v>
          </cell>
          <cell r="DY9">
            <v>47362</v>
          </cell>
          <cell r="DZ9">
            <v>47392</v>
          </cell>
          <cell r="EA9">
            <v>47423</v>
          </cell>
          <cell r="EB9">
            <v>47453</v>
          </cell>
          <cell r="EC9">
            <v>47484</v>
          </cell>
          <cell r="ED9">
            <v>47515</v>
          </cell>
          <cell r="EE9">
            <v>47543</v>
          </cell>
          <cell r="EF9">
            <v>47574</v>
          </cell>
          <cell r="EG9">
            <v>47604</v>
          </cell>
          <cell r="EH9">
            <v>47635</v>
          </cell>
          <cell r="EI9">
            <v>47665</v>
          </cell>
          <cell r="EJ9">
            <v>47696</v>
          </cell>
          <cell r="EK9">
            <v>47727</v>
          </cell>
          <cell r="EL9">
            <v>47757</v>
          </cell>
          <cell r="EM9">
            <v>47788</v>
          </cell>
          <cell r="EN9">
            <v>47818</v>
          </cell>
          <cell r="EO9">
            <v>47849</v>
          </cell>
          <cell r="EP9">
            <v>47880</v>
          </cell>
          <cell r="EQ9">
            <v>47908</v>
          </cell>
          <cell r="ER9">
            <v>47939</v>
          </cell>
          <cell r="ES9">
            <v>47969</v>
          </cell>
          <cell r="ET9">
            <v>48000</v>
          </cell>
          <cell r="EU9">
            <v>48030</v>
          </cell>
          <cell r="EV9">
            <v>48061</v>
          </cell>
          <cell r="EW9">
            <v>48092</v>
          </cell>
        </row>
      </sheetData>
      <sheetData sheetId="6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 ФЭД ИТОГ"/>
      <sheetName val="от ФЭД 4оч"/>
      <sheetName val="от ФЭД 3оч"/>
      <sheetName val="от ФЭД 2оч"/>
      <sheetName val="от ФЭД 2.1-2.4"/>
      <sheetName val="от ФЭД 3 кв."/>
      <sheetName val="от ФЭД 1оч"/>
      <sheetName val="1. ПЗР"/>
      <sheetName val="2. ТЭП"/>
      <sheetName val="3. ФЭП_стар"/>
      <sheetName val="4. Р-Д образец"/>
      <sheetName val="3. Р-Д"/>
      <sheetName val="5. C-F образец"/>
      <sheetName val="7.1 ТТЗ"/>
      <sheetName val="C-F ДЦ_ар"/>
      <sheetName val="ТЭП_ДЦ"/>
      <sheetName val="Страхование"/>
      <sheetName val="5. ФЭП"/>
      <sheetName val="Всп 6. Лимиты_УКС"/>
      <sheetName val="6. Затраты"/>
      <sheetName val="6.1. Себ-сть"/>
      <sheetName val="6.2. ЗВИП"/>
      <sheetName val="Всп 6.2 ЗВИП"/>
      <sheetName val="6.3. Инж сети"/>
      <sheetName val="6.4. ИсхПл"/>
      <sheetName val="6.5. Экспл"/>
      <sheetName val="7. Выручка"/>
      <sheetName val="7.2. ВходПл"/>
      <sheetName val="зачет Дивидаг"/>
      <sheetName val="Всп 6.3. Инж сети"/>
      <sheetName val="8. Изм"/>
      <sheetName val="9. Л-П-Ф"/>
      <sheetName val="10. Бюджет"/>
      <sheetName val="11. АЧП"/>
      <sheetName val="12. ДЭиФ"/>
      <sheetName val="Всп 7.1. ТТЗ"/>
      <sheetName val="Всп 6.2. Изм ВРИ"/>
      <sheetName val="сравнен_ТЭП_DD_база"/>
      <sheetName val="для Резюме"/>
      <sheetName val="перебаз.пож.депо_авг.2012"/>
      <sheetName val="доля"/>
      <sheetName val="Кредит аренда"/>
      <sheetName val="структура сс"/>
      <sheetName val="не строитм 2-й эт.3-й оч."/>
      <sheetName val="Всп данные от укс"/>
      <sheetName val="Всп 6.2. ЗПО"/>
      <sheetName val="изм ВРИ черновик"/>
      <sheetName val="ТЭП"/>
      <sheetName val="Снос"/>
      <sheetName val="Динамика продаж"/>
      <sheetName val="оптимиз.1 оч."/>
      <sheetName val="оптимиз.2 и 4 оч."/>
      <sheetName val="ФЭП"/>
      <sheetName val="ИСБС"/>
      <sheetName val="себест полезн"/>
      <sheetName val="сети"/>
      <sheetName val="зем.платежи"/>
      <sheetName val="КД_анализ кап.вл."/>
      <sheetName val="сверка налоги"/>
      <sheetName val="Лимит Инвестора"/>
      <sheetName val="Деловой центр"/>
      <sheetName val="Лист2"/>
      <sheetName val="Лист3"/>
      <sheetName val="ТЭП_рез"/>
      <sheetName val="факт_2 оч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Роли и доли -К"/>
      <sheetName val="Лист1"/>
      <sheetName val="Роли и доли - по укрупн"/>
      <sheetName val="Расчет себестоимости"/>
      <sheetName val="CF План договор"/>
      <sheetName val="Для диаграммы"/>
      <sheetName val="Adjustment schedule"/>
      <sheetName val="ТЭО Ломоносовский, 31 от февр"/>
      <sheetName val="Table summary Sep 2001"/>
      <sheetName val="Справочники"/>
      <sheetName val="Мэппинг АХР"/>
    </sheetNames>
    <sheetDataSet>
      <sheetData sheetId="0">
        <row r="1">
          <cell r="A1" t="str">
            <v>ПРОЕКТ: Ломоносовский пр., 31</v>
          </cell>
        </row>
      </sheetData>
      <sheetData sheetId="1">
        <row r="7">
          <cell r="C7">
            <v>713.4</v>
          </cell>
          <cell r="D7">
            <v>713.4</v>
          </cell>
        </row>
        <row r="8">
          <cell r="C8">
            <v>1220</v>
          </cell>
          <cell r="D8">
            <v>1220</v>
          </cell>
          <cell r="E8">
            <v>20000</v>
          </cell>
        </row>
        <row r="31">
          <cell r="C31">
            <v>0.33299999999999996</v>
          </cell>
          <cell r="D31">
            <v>0.33300000000000002</v>
          </cell>
          <cell r="E31">
            <v>0.33300000000000002</v>
          </cell>
        </row>
        <row r="86">
          <cell r="E86" t="e">
            <v>#REF!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Л.97г.пр.Нат."/>
      <sheetName val="ПЛ.ПРИБ.97г.ф7п,8п Нат."/>
      <sheetName val="ВбФ97г.пр.Нат."/>
      <sheetName val="ЦЕНЫ 97г. Нат."/>
      <sheetName val="НАЛ_97г_пр_Нат_"/>
      <sheetName val="на 3 мес (2%)"/>
      <sheetName val="1"/>
      <sheetName val="Приложение 3 СУМ."/>
      <sheetName val="эл-ты Зав "/>
      <sheetName val="анализ"/>
      <sheetName val="Exhibit"/>
      <sheetName val="Setup"/>
      <sheetName val="KENLBOPK"/>
      <sheetName val="PLAN97N"/>
      <sheetName val="Краснодар_Затраты"/>
      <sheetName val="ЕРД_ЮГ"/>
      <sheetName val="Предпосылки"/>
      <sheetName val="Списки"/>
    </sheetNames>
    <sheetDataSet>
      <sheetData sheetId="0" refreshError="1">
        <row r="2">
          <cell r="K2" t="str">
            <v>Форма 16п-1.1</v>
          </cell>
          <cell r="M2" t="str">
            <v xml:space="preserve">                                                                         УТВЕРЖДАЮ :</v>
          </cell>
          <cell r="W2" t="str">
            <v>Форма 16п-1.2</v>
          </cell>
          <cell r="Y2" t="str">
            <v xml:space="preserve">                                                                         УТВЕРЖДАЮ :</v>
          </cell>
          <cell r="AI2" t="str">
            <v>Форма 16п-1.3</v>
          </cell>
          <cell r="AK2" t="str">
            <v xml:space="preserve">                                                                         УТВЕРЖДАЮ :</v>
          </cell>
          <cell r="AU2" t="str">
            <v>Форма 16п-1.4</v>
          </cell>
          <cell r="AW2" t="str">
            <v xml:space="preserve">                                                                         УТВЕРЖДАЮ :</v>
          </cell>
          <cell r="BG2" t="str">
            <v>Форма 16п-1</v>
          </cell>
          <cell r="BI2" t="str">
            <v xml:space="preserve">                                                                         УТВЕРЖДАЮ :</v>
          </cell>
        </row>
        <row r="3">
          <cell r="M3" t="str">
            <v xml:space="preserve">                                                                         Генеральный директор</v>
          </cell>
          <cell r="Y3" t="str">
            <v xml:space="preserve">                                                                         Генеральный директор</v>
          </cell>
          <cell r="AK3" t="str">
            <v xml:space="preserve">                                                                         Генеральный директор</v>
          </cell>
          <cell r="AW3" t="str">
            <v xml:space="preserve">                                                                         Генеральный директор</v>
          </cell>
          <cell r="BI3" t="str">
            <v xml:space="preserve">                                                                         Генеральный директор</v>
          </cell>
        </row>
        <row r="4">
          <cell r="M4" t="str">
            <v xml:space="preserve">                                                                         РАО "Норильский никель"</v>
          </cell>
          <cell r="Y4" t="str">
            <v xml:space="preserve">                                                                         РАО "Норильский никель"</v>
          </cell>
          <cell r="AK4" t="str">
            <v xml:space="preserve">                                                                         РАО "Норильский никель"</v>
          </cell>
          <cell r="AW4" t="str">
            <v xml:space="preserve">                                                                         РАО "Норильский никель"</v>
          </cell>
          <cell r="BI4" t="str">
            <v xml:space="preserve">                                                                         РАО "Норильский никель"</v>
          </cell>
        </row>
        <row r="6">
          <cell r="M6" t="str">
            <v xml:space="preserve">                                                                                           А.Г.Хлопонин</v>
          </cell>
          <cell r="Y6" t="str">
            <v xml:space="preserve">                                                                                           А.Г.Хлопонин</v>
          </cell>
          <cell r="AK6" t="str">
            <v xml:space="preserve">                                                                                           А.Г.Хлопонин</v>
          </cell>
          <cell r="AW6" t="str">
            <v xml:space="preserve">                                                                                           А.Г.Хлопонин</v>
          </cell>
          <cell r="BI6" t="str">
            <v xml:space="preserve">                                                                                           А.Г.Хлопонин</v>
          </cell>
        </row>
        <row r="7">
          <cell r="M7" t="str">
            <v xml:space="preserve">                                                                         "     "                    1997 г.</v>
          </cell>
          <cell r="Y7" t="str">
            <v xml:space="preserve">                                                                         "     "                    1997 г.</v>
          </cell>
          <cell r="AK7" t="str">
            <v xml:space="preserve">                                                                         "     "                    1997 г.</v>
          </cell>
          <cell r="AW7" t="str">
            <v xml:space="preserve">                                                                         "     "                    1997 г.</v>
          </cell>
          <cell r="BI7" t="str">
            <v xml:space="preserve">                                                                         "     "                    1997 г.</v>
          </cell>
        </row>
        <row r="8">
          <cell r="J8" t="str">
            <v xml:space="preserve"> </v>
          </cell>
          <cell r="V8" t="str">
            <v xml:space="preserve"> </v>
          </cell>
          <cell r="AH8" t="str">
            <v xml:space="preserve"> </v>
          </cell>
          <cell r="AT8" t="str">
            <v xml:space="preserve"> </v>
          </cell>
          <cell r="BF8" t="str">
            <v xml:space="preserve"> </v>
          </cell>
        </row>
        <row r="9">
          <cell r="J9" t="str">
            <v xml:space="preserve">                                      Распределение платежей в бюджеты и отчислений во внебюджетные фонды</v>
          </cell>
          <cell r="V9" t="str">
            <v xml:space="preserve">                                      Распределение платежей в бюджеты и отчислений во внебюджетные фонды</v>
          </cell>
          <cell r="AH9" t="str">
            <v xml:space="preserve">                                      Распределение платежей в бюджеты и отчислений во внебюджетные фонды</v>
          </cell>
          <cell r="AT9" t="str">
            <v xml:space="preserve">                                      Распределение платежей в бюджеты и отчислений во внебюджетные фонды</v>
          </cell>
          <cell r="BF9" t="str">
            <v xml:space="preserve">                                      Распределение платежей в бюджеты и отчислений во внебюджетные фонды</v>
          </cell>
        </row>
        <row r="10">
          <cell r="J10" t="str">
            <v xml:space="preserve">                                                                   по АО "Норильский комбинат" на 1 квартал 1997 год</v>
          </cell>
          <cell r="V10" t="str">
            <v xml:space="preserve">                                                                   по АО "Норильский комбинат" на 2 квартал 1997 год</v>
          </cell>
          <cell r="AH10" t="str">
            <v xml:space="preserve">                                                                   по АО "Норильский комбинат" на 3 квартал 1997 год</v>
          </cell>
          <cell r="AT10" t="str">
            <v xml:space="preserve">                                                                   по АО "Норильский комбинат" на 4 квартал 1997 год</v>
          </cell>
          <cell r="BF10" t="str">
            <v xml:space="preserve">                                                                   по АО "Норильский комбинат" на 1997 год</v>
          </cell>
        </row>
        <row r="12">
          <cell r="L12" t="str">
            <v xml:space="preserve"> Федеральный бюджет</v>
          </cell>
          <cell r="N12" t="str">
            <v xml:space="preserve">  Краевой бюджет</v>
          </cell>
          <cell r="P12" t="str">
            <v xml:space="preserve">  Городской бюджет</v>
          </cell>
          <cell r="R12" t="str">
            <v xml:space="preserve">     Бюджет ТАО</v>
          </cell>
          <cell r="T12" t="str">
            <v>Остается</v>
          </cell>
          <cell r="X12" t="str">
            <v xml:space="preserve"> Федеральный бюджет</v>
          </cell>
          <cell r="Z12" t="str">
            <v xml:space="preserve">  Краевой бюджет</v>
          </cell>
          <cell r="AB12" t="str">
            <v xml:space="preserve">  Городской бюджет</v>
          </cell>
          <cell r="AD12" t="str">
            <v xml:space="preserve">     Бюджет ТАО</v>
          </cell>
          <cell r="AF12" t="str">
            <v>Остается</v>
          </cell>
          <cell r="AJ12" t="str">
            <v xml:space="preserve"> Федеральный бюджет</v>
          </cell>
          <cell r="AL12" t="str">
            <v xml:space="preserve">  Краевой бюджет</v>
          </cell>
          <cell r="AN12" t="str">
            <v xml:space="preserve">  Городской бюджет</v>
          </cell>
          <cell r="AP12" t="str">
            <v xml:space="preserve">     Бюджет ТАО</v>
          </cell>
          <cell r="AR12" t="str">
            <v>Остается</v>
          </cell>
          <cell r="AV12" t="str">
            <v xml:space="preserve"> Федеральный бюджет</v>
          </cell>
          <cell r="AX12" t="str">
            <v xml:space="preserve">  Краевой бюджет</v>
          </cell>
          <cell r="AZ12" t="str">
            <v xml:space="preserve">  Городской бюджет</v>
          </cell>
          <cell r="BB12" t="str">
            <v xml:space="preserve">     Бюджет ТАО</v>
          </cell>
          <cell r="BD12" t="str">
            <v>Остается</v>
          </cell>
          <cell r="BH12" t="str">
            <v xml:space="preserve"> Федеральный бюджет</v>
          </cell>
          <cell r="BJ12" t="str">
            <v xml:space="preserve">  Краевой бюджет</v>
          </cell>
          <cell r="BL12" t="str">
            <v xml:space="preserve">  Городской бюджет</v>
          </cell>
          <cell r="BN12" t="str">
            <v xml:space="preserve">     Бюджет ТАО</v>
          </cell>
          <cell r="BP12" t="str">
            <v>Остается</v>
          </cell>
        </row>
        <row r="13">
          <cell r="J13" t="str">
            <v>N</v>
          </cell>
          <cell r="K13" t="str">
            <v>Наименование</v>
          </cell>
          <cell r="L13" t="str">
            <v xml:space="preserve"> </v>
          </cell>
          <cell r="T13" t="str">
            <v>в распоря-</v>
          </cell>
          <cell r="V13" t="str">
            <v>N</v>
          </cell>
          <cell r="W13" t="str">
            <v>Наименование</v>
          </cell>
          <cell r="X13" t="str">
            <v xml:space="preserve"> </v>
          </cell>
          <cell r="AF13" t="str">
            <v>в распоря-</v>
          </cell>
          <cell r="AH13" t="str">
            <v>N</v>
          </cell>
          <cell r="AI13" t="str">
            <v>Наименование</v>
          </cell>
          <cell r="AJ13" t="str">
            <v xml:space="preserve"> </v>
          </cell>
          <cell r="AR13" t="str">
            <v>в распоря-</v>
          </cell>
          <cell r="AT13" t="str">
            <v>N</v>
          </cell>
          <cell r="AU13" t="str">
            <v>Наименование</v>
          </cell>
          <cell r="AV13" t="str">
            <v xml:space="preserve"> </v>
          </cell>
          <cell r="BD13" t="str">
            <v>в распоря-</v>
          </cell>
          <cell r="BF13" t="str">
            <v>N</v>
          </cell>
          <cell r="BG13" t="str">
            <v>Наименование</v>
          </cell>
          <cell r="BH13" t="str">
            <v xml:space="preserve"> </v>
          </cell>
          <cell r="BP13" t="str">
            <v>в распоря-</v>
          </cell>
        </row>
        <row r="14">
          <cell r="J14" t="str">
            <v>п/п</v>
          </cell>
          <cell r="L14" t="str">
            <v>%</v>
          </cell>
          <cell r="M14" t="str">
            <v>млн. руб.</v>
          </cell>
          <cell r="N14" t="str">
            <v>%</v>
          </cell>
          <cell r="O14" t="str">
            <v>млн. руб.</v>
          </cell>
          <cell r="P14" t="str">
            <v>%</v>
          </cell>
          <cell r="Q14" t="str">
            <v>млн. руб.</v>
          </cell>
          <cell r="R14" t="str">
            <v>%</v>
          </cell>
          <cell r="S14" t="str">
            <v>млн. руб.</v>
          </cell>
          <cell r="T14" t="str">
            <v>жении АО</v>
          </cell>
          <cell r="V14" t="str">
            <v>п/п</v>
          </cell>
          <cell r="X14" t="str">
            <v>%</v>
          </cell>
          <cell r="Y14" t="str">
            <v>млн. руб.</v>
          </cell>
          <cell r="Z14" t="str">
            <v>%</v>
          </cell>
          <cell r="AA14" t="str">
            <v>млн. руб.</v>
          </cell>
          <cell r="AB14" t="str">
            <v>%</v>
          </cell>
          <cell r="AC14" t="str">
            <v>млн. руб.</v>
          </cell>
          <cell r="AD14" t="str">
            <v>%</v>
          </cell>
          <cell r="AE14" t="str">
            <v>млн. руб.</v>
          </cell>
          <cell r="AF14" t="str">
            <v>жении АО</v>
          </cell>
          <cell r="AH14" t="str">
            <v>п/п</v>
          </cell>
          <cell r="AJ14" t="str">
            <v>%</v>
          </cell>
          <cell r="AK14" t="str">
            <v>млн. руб.</v>
          </cell>
          <cell r="AL14" t="str">
            <v>%</v>
          </cell>
          <cell r="AM14" t="str">
            <v>млн. руб.</v>
          </cell>
          <cell r="AN14" t="str">
            <v>%</v>
          </cell>
          <cell r="AO14" t="str">
            <v>млн. руб.</v>
          </cell>
          <cell r="AP14" t="str">
            <v>%</v>
          </cell>
          <cell r="AQ14" t="str">
            <v>млн. руб.</v>
          </cell>
          <cell r="AR14" t="str">
            <v>жении АО</v>
          </cell>
          <cell r="AT14" t="str">
            <v>п/п</v>
          </cell>
          <cell r="AV14" t="str">
            <v>%</v>
          </cell>
          <cell r="AW14" t="str">
            <v>млн. руб.</v>
          </cell>
          <cell r="AX14" t="str">
            <v>%</v>
          </cell>
          <cell r="AY14" t="str">
            <v>млн. руб.</v>
          </cell>
          <cell r="AZ14" t="str">
            <v>%</v>
          </cell>
          <cell r="BA14" t="str">
            <v>млн. руб.</v>
          </cell>
          <cell r="BB14" t="str">
            <v>%</v>
          </cell>
          <cell r="BC14" t="str">
            <v>млн. руб.</v>
          </cell>
          <cell r="BD14" t="str">
            <v>жении АО</v>
          </cell>
          <cell r="BF14" t="str">
            <v>п/п</v>
          </cell>
          <cell r="BH14" t="str">
            <v>%</v>
          </cell>
          <cell r="BI14" t="str">
            <v>млн. руб.</v>
          </cell>
          <cell r="BJ14" t="str">
            <v>%</v>
          </cell>
          <cell r="BK14" t="str">
            <v>млн. руб.</v>
          </cell>
          <cell r="BL14" t="str">
            <v>%</v>
          </cell>
          <cell r="BM14" t="str">
            <v>млн. руб.</v>
          </cell>
          <cell r="BN14" t="str">
            <v>%</v>
          </cell>
          <cell r="BO14" t="str">
            <v>млн. руб.</v>
          </cell>
          <cell r="BP14" t="str">
            <v>жении АО</v>
          </cell>
        </row>
        <row r="15">
          <cell r="L15" t="str">
            <v>отчисл.</v>
          </cell>
          <cell r="N15" t="str">
            <v>отчисл.</v>
          </cell>
          <cell r="P15" t="str">
            <v>отчисл.</v>
          </cell>
          <cell r="R15" t="str">
            <v>отчисл.</v>
          </cell>
          <cell r="T15" t="str">
            <v>млн.руб</v>
          </cell>
          <cell r="X15" t="str">
            <v>отчисл.</v>
          </cell>
          <cell r="Z15" t="str">
            <v>отчисл.</v>
          </cell>
          <cell r="AB15" t="str">
            <v>отчисл.</v>
          </cell>
          <cell r="AD15" t="str">
            <v>отчисл.</v>
          </cell>
          <cell r="AF15" t="str">
            <v>млн.руб</v>
          </cell>
          <cell r="AJ15" t="str">
            <v>отчисл.</v>
          </cell>
          <cell r="AL15" t="str">
            <v>отчисл.</v>
          </cell>
          <cell r="AN15" t="str">
            <v>отчисл.</v>
          </cell>
          <cell r="AP15" t="str">
            <v>отчисл.</v>
          </cell>
          <cell r="AR15" t="str">
            <v>млн.руб</v>
          </cell>
          <cell r="AV15" t="str">
            <v>отчисл.</v>
          </cell>
          <cell r="AX15" t="str">
            <v>отчисл.</v>
          </cell>
          <cell r="AZ15" t="str">
            <v>отчисл.</v>
          </cell>
          <cell r="BB15" t="str">
            <v>отчисл.</v>
          </cell>
          <cell r="BD15" t="str">
            <v>млн.руб</v>
          </cell>
          <cell r="BH15" t="str">
            <v>отчисл.</v>
          </cell>
          <cell r="BJ15" t="str">
            <v>отчисл.</v>
          </cell>
          <cell r="BL15" t="str">
            <v>отчисл.</v>
          </cell>
          <cell r="BN15" t="str">
            <v>отчисл.</v>
          </cell>
          <cell r="BP15" t="str">
            <v>млн.руб</v>
          </cell>
        </row>
        <row r="16">
          <cell r="J16">
            <v>1</v>
          </cell>
          <cell r="K16">
            <v>2</v>
          </cell>
          <cell r="L16">
            <v>3</v>
          </cell>
          <cell r="M16">
            <v>4</v>
          </cell>
          <cell r="N16">
            <v>5</v>
          </cell>
          <cell r="O16">
            <v>6</v>
          </cell>
          <cell r="P16">
            <v>7</v>
          </cell>
          <cell r="Q16">
            <v>6</v>
          </cell>
          <cell r="R16">
            <v>9</v>
          </cell>
          <cell r="S16">
            <v>10</v>
          </cell>
          <cell r="T16">
            <v>11</v>
          </cell>
          <cell r="V16">
            <v>1</v>
          </cell>
          <cell r="W16">
            <v>2</v>
          </cell>
          <cell r="X16">
            <v>3</v>
          </cell>
          <cell r="Y16">
            <v>4</v>
          </cell>
          <cell r="Z16">
            <v>5</v>
          </cell>
          <cell r="AA16">
            <v>6</v>
          </cell>
          <cell r="AB16">
            <v>7</v>
          </cell>
          <cell r="AC16">
            <v>6</v>
          </cell>
          <cell r="AD16">
            <v>9</v>
          </cell>
          <cell r="AE16">
            <v>10</v>
          </cell>
          <cell r="AF16">
            <v>11</v>
          </cell>
          <cell r="AH16">
            <v>1</v>
          </cell>
          <cell r="AI16">
            <v>2</v>
          </cell>
          <cell r="AJ16">
            <v>3</v>
          </cell>
          <cell r="AK16">
            <v>4</v>
          </cell>
          <cell r="AL16">
            <v>5</v>
          </cell>
          <cell r="AM16">
            <v>6</v>
          </cell>
          <cell r="AN16">
            <v>7</v>
          </cell>
          <cell r="AO16">
            <v>6</v>
          </cell>
          <cell r="AP16">
            <v>9</v>
          </cell>
          <cell r="AQ16">
            <v>10</v>
          </cell>
          <cell r="AR16">
            <v>11</v>
          </cell>
          <cell r="AT16">
            <v>1</v>
          </cell>
          <cell r="AU16">
            <v>2</v>
          </cell>
          <cell r="AV16">
            <v>3</v>
          </cell>
          <cell r="AW16">
            <v>4</v>
          </cell>
          <cell r="AX16">
            <v>5</v>
          </cell>
          <cell r="AY16">
            <v>6</v>
          </cell>
          <cell r="AZ16">
            <v>7</v>
          </cell>
          <cell r="BA16">
            <v>6</v>
          </cell>
          <cell r="BB16">
            <v>9</v>
          </cell>
          <cell r="BC16">
            <v>10</v>
          </cell>
          <cell r="BD16">
            <v>11</v>
          </cell>
          <cell r="BF16">
            <v>1</v>
          </cell>
          <cell r="BG16">
            <v>2</v>
          </cell>
          <cell r="BH16">
            <v>3</v>
          </cell>
          <cell r="BI16">
            <v>4</v>
          </cell>
          <cell r="BJ16">
            <v>5</v>
          </cell>
          <cell r="BK16">
            <v>6</v>
          </cell>
          <cell r="BL16">
            <v>7</v>
          </cell>
          <cell r="BM16">
            <v>6</v>
          </cell>
          <cell r="BN16">
            <v>9</v>
          </cell>
          <cell r="BO16">
            <v>10</v>
          </cell>
          <cell r="BP16">
            <v>11</v>
          </cell>
        </row>
        <row r="17">
          <cell r="J17" t="str">
            <v>1.</v>
          </cell>
          <cell r="K17" t="str">
            <v>Платежи в бюджеты</v>
          </cell>
          <cell r="V17" t="str">
            <v>1.</v>
          </cell>
          <cell r="W17" t="str">
            <v>Платежи в бюджеты</v>
          </cell>
          <cell r="AH17" t="str">
            <v>1.</v>
          </cell>
          <cell r="AI17" t="str">
            <v>Платежи в бюджеты</v>
          </cell>
          <cell r="AT17" t="str">
            <v>1.</v>
          </cell>
          <cell r="AU17" t="str">
            <v>Платежи в бюджеты</v>
          </cell>
          <cell r="BF17" t="str">
            <v>1.</v>
          </cell>
          <cell r="BG17" t="str">
            <v>Платежи в бюджеты</v>
          </cell>
        </row>
        <row r="19">
          <cell r="J19" t="str">
            <v>1.1</v>
          </cell>
          <cell r="K19" t="str">
            <v>Плата за землю</v>
          </cell>
          <cell r="M19">
            <v>0</v>
          </cell>
          <cell r="O19">
            <v>0</v>
          </cell>
          <cell r="P19">
            <v>100</v>
          </cell>
          <cell r="Q19">
            <v>6800</v>
          </cell>
          <cell r="S19">
            <v>0</v>
          </cell>
          <cell r="V19" t="str">
            <v>1.1</v>
          </cell>
          <cell r="W19" t="str">
            <v>Плата за землю</v>
          </cell>
          <cell r="Y19">
            <v>0</v>
          </cell>
          <cell r="AA19">
            <v>0</v>
          </cell>
          <cell r="AB19">
            <v>100</v>
          </cell>
          <cell r="AC19">
            <v>6800</v>
          </cell>
          <cell r="AE19">
            <v>0</v>
          </cell>
          <cell r="AH19" t="str">
            <v>1.1</v>
          </cell>
          <cell r="AI19" t="str">
            <v>Плата за землю</v>
          </cell>
          <cell r="AK19">
            <v>0</v>
          </cell>
          <cell r="AM19">
            <v>0</v>
          </cell>
          <cell r="AN19">
            <v>100</v>
          </cell>
          <cell r="AO19">
            <v>6800</v>
          </cell>
          <cell r="AQ19">
            <v>0</v>
          </cell>
          <cell r="AT19" t="str">
            <v>1.1</v>
          </cell>
          <cell r="AU19" t="str">
            <v>Плата за землю</v>
          </cell>
          <cell r="AW19">
            <v>0</v>
          </cell>
          <cell r="AY19">
            <v>0</v>
          </cell>
          <cell r="AZ19">
            <v>100</v>
          </cell>
          <cell r="BA19">
            <v>6964</v>
          </cell>
          <cell r="BC19">
            <v>0</v>
          </cell>
          <cell r="BF19" t="str">
            <v>1.1</v>
          </cell>
          <cell r="BG19" t="str">
            <v>Плата за землю</v>
          </cell>
          <cell r="BI19">
            <v>0</v>
          </cell>
          <cell r="BK19">
            <v>0</v>
          </cell>
          <cell r="BL19">
            <v>100</v>
          </cell>
          <cell r="BM19">
            <v>27364</v>
          </cell>
          <cell r="BO19">
            <v>0</v>
          </cell>
        </row>
        <row r="20">
          <cell r="J20" t="str">
            <v>1.2</v>
          </cell>
          <cell r="K20" t="str">
            <v>Плата за воду</v>
          </cell>
          <cell r="M20">
            <v>0</v>
          </cell>
          <cell r="O20">
            <v>0</v>
          </cell>
          <cell r="P20">
            <v>100</v>
          </cell>
          <cell r="Q20">
            <v>3264</v>
          </cell>
          <cell r="S20">
            <v>0</v>
          </cell>
          <cell r="V20" t="str">
            <v>1.2</v>
          </cell>
          <cell r="W20" t="str">
            <v>Плата за воду</v>
          </cell>
          <cell r="Y20">
            <v>0</v>
          </cell>
          <cell r="AA20">
            <v>0</v>
          </cell>
          <cell r="AB20">
            <v>100</v>
          </cell>
          <cell r="AC20">
            <v>3378</v>
          </cell>
          <cell r="AE20">
            <v>0</v>
          </cell>
          <cell r="AH20" t="str">
            <v>1.2</v>
          </cell>
          <cell r="AI20" t="str">
            <v>Плата за воду</v>
          </cell>
          <cell r="AK20">
            <v>0</v>
          </cell>
          <cell r="AM20">
            <v>0</v>
          </cell>
          <cell r="AN20">
            <v>100</v>
          </cell>
          <cell r="AO20">
            <v>3785</v>
          </cell>
          <cell r="AQ20">
            <v>0</v>
          </cell>
          <cell r="AT20" t="str">
            <v>1.2</v>
          </cell>
          <cell r="AU20" t="str">
            <v>Плата за воду</v>
          </cell>
          <cell r="AW20">
            <v>0</v>
          </cell>
          <cell r="AY20">
            <v>0</v>
          </cell>
          <cell r="AZ20">
            <v>100</v>
          </cell>
          <cell r="BA20">
            <v>3563</v>
          </cell>
          <cell r="BC20">
            <v>0</v>
          </cell>
          <cell r="BF20" t="str">
            <v>1.2</v>
          </cell>
          <cell r="BG20" t="str">
            <v>Плата за воду</v>
          </cell>
          <cell r="BI20">
            <v>0</v>
          </cell>
          <cell r="BK20">
            <v>0</v>
          </cell>
          <cell r="BL20">
            <v>100</v>
          </cell>
          <cell r="BM20">
            <v>13990</v>
          </cell>
          <cell r="BO20">
            <v>0</v>
          </cell>
        </row>
        <row r="21">
          <cell r="J21" t="str">
            <v>1.3</v>
          </cell>
          <cell r="K21" t="str">
            <v>Плата за недра</v>
          </cell>
          <cell r="L21">
            <v>25</v>
          </cell>
          <cell r="M21">
            <v>12028</v>
          </cell>
          <cell r="N21">
            <v>12.5</v>
          </cell>
          <cell r="O21">
            <v>6014</v>
          </cell>
          <cell r="P21">
            <v>50</v>
          </cell>
          <cell r="Q21">
            <v>24056</v>
          </cell>
          <cell r="R21">
            <v>12.5</v>
          </cell>
          <cell r="S21">
            <v>6014</v>
          </cell>
          <cell r="V21" t="str">
            <v>1.3</v>
          </cell>
          <cell r="W21" t="str">
            <v>Плата за недра</v>
          </cell>
          <cell r="X21">
            <v>25</v>
          </cell>
          <cell r="Y21">
            <v>11528.5</v>
          </cell>
          <cell r="Z21">
            <v>12.5</v>
          </cell>
          <cell r="AA21">
            <v>5764.25</v>
          </cell>
          <cell r="AB21">
            <v>50</v>
          </cell>
          <cell r="AC21">
            <v>23057</v>
          </cell>
          <cell r="AD21">
            <v>12.5</v>
          </cell>
          <cell r="AE21">
            <v>5764.25</v>
          </cell>
          <cell r="AH21" t="str">
            <v>1.3</v>
          </cell>
          <cell r="AI21" t="str">
            <v>Плата за недра</v>
          </cell>
          <cell r="AJ21">
            <v>25</v>
          </cell>
          <cell r="AK21">
            <v>11783.75</v>
          </cell>
          <cell r="AL21">
            <v>12.5</v>
          </cell>
          <cell r="AM21">
            <v>5891.875</v>
          </cell>
          <cell r="AN21">
            <v>50</v>
          </cell>
          <cell r="AO21">
            <v>23567.5</v>
          </cell>
          <cell r="AP21">
            <v>12.5</v>
          </cell>
          <cell r="AQ21">
            <v>5891.875</v>
          </cell>
          <cell r="AT21" t="str">
            <v>1.3</v>
          </cell>
          <cell r="AU21" t="str">
            <v>Плата за недра</v>
          </cell>
          <cell r="AV21">
            <v>25</v>
          </cell>
          <cell r="AW21">
            <v>12843.5</v>
          </cell>
          <cell r="AX21">
            <v>12.5</v>
          </cell>
          <cell r="AY21">
            <v>6421.75</v>
          </cell>
          <cell r="AZ21">
            <v>50</v>
          </cell>
          <cell r="BA21">
            <v>25687</v>
          </cell>
          <cell r="BB21">
            <v>12.5</v>
          </cell>
          <cell r="BC21">
            <v>6421.75</v>
          </cell>
          <cell r="BF21" t="str">
            <v>1.3</v>
          </cell>
          <cell r="BG21" t="str">
            <v>Плата за недра</v>
          </cell>
          <cell r="BH21">
            <v>25</v>
          </cell>
          <cell r="BI21">
            <v>48183.75</v>
          </cell>
          <cell r="BJ21">
            <v>12.5</v>
          </cell>
          <cell r="BK21">
            <v>24091.875</v>
          </cell>
          <cell r="BL21">
            <v>50</v>
          </cell>
          <cell r="BM21">
            <v>96367.5</v>
          </cell>
          <cell r="BN21">
            <v>12.5</v>
          </cell>
          <cell r="BO21">
            <v>24091.875</v>
          </cell>
        </row>
        <row r="22">
          <cell r="J22" t="str">
            <v>1.4</v>
          </cell>
          <cell r="K22" t="str">
            <v>Подоходный налог</v>
          </cell>
          <cell r="L22">
            <v>10</v>
          </cell>
          <cell r="M22">
            <v>11948.5</v>
          </cell>
          <cell r="N22">
            <v>45</v>
          </cell>
          <cell r="O22">
            <v>53768.25</v>
          </cell>
          <cell r="P22">
            <v>45</v>
          </cell>
          <cell r="Q22">
            <v>53768.25</v>
          </cell>
          <cell r="S22">
            <v>0</v>
          </cell>
          <cell r="V22" t="str">
            <v>1.4</v>
          </cell>
          <cell r="W22" t="str">
            <v>Подоходный налог</v>
          </cell>
          <cell r="X22">
            <v>10</v>
          </cell>
          <cell r="Y22">
            <v>11523</v>
          </cell>
          <cell r="Z22">
            <v>45</v>
          </cell>
          <cell r="AA22">
            <v>51853.5</v>
          </cell>
          <cell r="AB22">
            <v>45</v>
          </cell>
          <cell r="AC22">
            <v>51853.5</v>
          </cell>
          <cell r="AE22">
            <v>0</v>
          </cell>
          <cell r="AH22" t="str">
            <v>1.4</v>
          </cell>
          <cell r="AI22" t="str">
            <v>Подоходный налог</v>
          </cell>
          <cell r="AJ22">
            <v>10</v>
          </cell>
          <cell r="AK22">
            <v>11201</v>
          </cell>
          <cell r="AL22">
            <v>45</v>
          </cell>
          <cell r="AM22">
            <v>50404.5</v>
          </cell>
          <cell r="AN22">
            <v>45</v>
          </cell>
          <cell r="AO22">
            <v>50404.5</v>
          </cell>
          <cell r="AQ22">
            <v>0</v>
          </cell>
          <cell r="AT22" t="str">
            <v>1.4</v>
          </cell>
          <cell r="AU22" t="str">
            <v>Подоходный налог</v>
          </cell>
          <cell r="AV22">
            <v>10</v>
          </cell>
          <cell r="AW22">
            <v>10798.5</v>
          </cell>
          <cell r="AX22">
            <v>45</v>
          </cell>
          <cell r="AY22">
            <v>48593.25</v>
          </cell>
          <cell r="AZ22">
            <v>45</v>
          </cell>
          <cell r="BA22">
            <v>48593.25</v>
          </cell>
          <cell r="BC22">
            <v>0</v>
          </cell>
          <cell r="BF22" t="str">
            <v>1.4</v>
          </cell>
          <cell r="BG22" t="str">
            <v>Подоходный налог</v>
          </cell>
          <cell r="BH22">
            <v>10</v>
          </cell>
          <cell r="BI22">
            <v>45471</v>
          </cell>
          <cell r="BJ22">
            <v>45</v>
          </cell>
          <cell r="BK22">
            <v>204619.5</v>
          </cell>
          <cell r="BL22">
            <v>45</v>
          </cell>
          <cell r="BM22">
            <v>204619.5</v>
          </cell>
          <cell r="BO22">
            <v>0</v>
          </cell>
        </row>
        <row r="23">
          <cell r="J23" t="str">
            <v>1.5</v>
          </cell>
          <cell r="K23" t="str">
            <v>Транспортный налог</v>
          </cell>
          <cell r="M23">
            <v>0</v>
          </cell>
          <cell r="O23">
            <v>0</v>
          </cell>
          <cell r="P23">
            <v>100</v>
          </cell>
          <cell r="Q23">
            <v>10390</v>
          </cell>
          <cell r="S23">
            <v>0</v>
          </cell>
          <cell r="V23" t="str">
            <v>1.5</v>
          </cell>
          <cell r="W23" t="str">
            <v>Транспортный налог</v>
          </cell>
          <cell r="Y23">
            <v>0</v>
          </cell>
          <cell r="AA23">
            <v>0</v>
          </cell>
          <cell r="AB23">
            <v>100</v>
          </cell>
          <cell r="AC23">
            <v>10020</v>
          </cell>
          <cell r="AE23">
            <v>0</v>
          </cell>
          <cell r="AH23" t="str">
            <v>1.5</v>
          </cell>
          <cell r="AI23" t="str">
            <v>Транспортный налог</v>
          </cell>
          <cell r="AK23">
            <v>0</v>
          </cell>
          <cell r="AM23">
            <v>0</v>
          </cell>
          <cell r="AN23">
            <v>100</v>
          </cell>
          <cell r="AO23">
            <v>9740</v>
          </cell>
          <cell r="AQ23">
            <v>0</v>
          </cell>
          <cell r="AT23" t="str">
            <v>1.5</v>
          </cell>
          <cell r="AU23" t="str">
            <v>Транспортный налог</v>
          </cell>
          <cell r="AW23">
            <v>0</v>
          </cell>
          <cell r="AY23">
            <v>0</v>
          </cell>
          <cell r="AZ23">
            <v>100</v>
          </cell>
          <cell r="BA23">
            <v>9390</v>
          </cell>
          <cell r="BC23">
            <v>0</v>
          </cell>
          <cell r="BF23" t="str">
            <v>1.5</v>
          </cell>
          <cell r="BG23" t="str">
            <v>Транспортный налог</v>
          </cell>
          <cell r="BI23">
            <v>0</v>
          </cell>
          <cell r="BK23">
            <v>0</v>
          </cell>
          <cell r="BL23">
            <v>100</v>
          </cell>
          <cell r="BM23">
            <v>39540</v>
          </cell>
          <cell r="BO23">
            <v>0</v>
          </cell>
        </row>
        <row r="24">
          <cell r="J24" t="str">
            <v>1.6</v>
          </cell>
          <cell r="K24" t="str">
            <v>Налог на имущество</v>
          </cell>
          <cell r="M24">
            <v>0</v>
          </cell>
          <cell r="N24">
            <v>50</v>
          </cell>
          <cell r="O24">
            <v>90000</v>
          </cell>
          <cell r="P24">
            <v>50</v>
          </cell>
          <cell r="Q24">
            <v>90000</v>
          </cell>
          <cell r="S24">
            <v>0</v>
          </cell>
          <cell r="V24" t="str">
            <v>1.6</v>
          </cell>
          <cell r="W24" t="str">
            <v>Налог на имущество</v>
          </cell>
          <cell r="Y24">
            <v>0</v>
          </cell>
          <cell r="Z24">
            <v>50</v>
          </cell>
          <cell r="AA24">
            <v>90000</v>
          </cell>
          <cell r="AB24">
            <v>50</v>
          </cell>
          <cell r="AC24">
            <v>90000</v>
          </cell>
          <cell r="AE24">
            <v>0</v>
          </cell>
          <cell r="AH24" t="str">
            <v>1.6</v>
          </cell>
          <cell r="AI24" t="str">
            <v>Налог на имущество</v>
          </cell>
          <cell r="AK24">
            <v>0</v>
          </cell>
          <cell r="AL24">
            <v>50</v>
          </cell>
          <cell r="AM24">
            <v>90000</v>
          </cell>
          <cell r="AN24">
            <v>50</v>
          </cell>
          <cell r="AO24">
            <v>90000</v>
          </cell>
          <cell r="AQ24">
            <v>0</v>
          </cell>
          <cell r="AT24" t="str">
            <v>1.6</v>
          </cell>
          <cell r="AU24" t="str">
            <v>Налог на имущество</v>
          </cell>
          <cell r="AW24">
            <v>0</v>
          </cell>
          <cell r="AX24">
            <v>50</v>
          </cell>
          <cell r="AY24">
            <v>90000</v>
          </cell>
          <cell r="AZ24">
            <v>50</v>
          </cell>
          <cell r="BA24">
            <v>90000</v>
          </cell>
          <cell r="BC24">
            <v>0</v>
          </cell>
          <cell r="BF24" t="str">
            <v>1.6</v>
          </cell>
          <cell r="BG24" t="str">
            <v>Налог на имущество</v>
          </cell>
          <cell r="BI24">
            <v>0</v>
          </cell>
          <cell r="BJ24">
            <v>50</v>
          </cell>
          <cell r="BK24">
            <v>360000</v>
          </cell>
          <cell r="BL24">
            <v>50</v>
          </cell>
          <cell r="BM24">
            <v>360000</v>
          </cell>
          <cell r="BO24">
            <v>0</v>
          </cell>
        </row>
        <row r="25">
          <cell r="J25" t="str">
            <v>1.7</v>
          </cell>
          <cell r="K25" t="str">
            <v>Налог на милицию</v>
          </cell>
          <cell r="M25">
            <v>0</v>
          </cell>
          <cell r="O25">
            <v>0</v>
          </cell>
          <cell r="P25">
            <v>100</v>
          </cell>
          <cell r="Q25">
            <v>701</v>
          </cell>
          <cell r="S25">
            <v>0</v>
          </cell>
          <cell r="V25" t="str">
            <v>1.7</v>
          </cell>
          <cell r="W25" t="str">
            <v>Налог на милицию</v>
          </cell>
          <cell r="Y25">
            <v>0</v>
          </cell>
          <cell r="AA25">
            <v>0</v>
          </cell>
          <cell r="AB25">
            <v>100</v>
          </cell>
          <cell r="AC25">
            <v>653</v>
          </cell>
          <cell r="AE25">
            <v>0</v>
          </cell>
          <cell r="AH25" t="str">
            <v>1.7</v>
          </cell>
          <cell r="AI25" t="str">
            <v>Налог на милицию</v>
          </cell>
          <cell r="AK25">
            <v>0</v>
          </cell>
          <cell r="AM25">
            <v>0</v>
          </cell>
          <cell r="AN25">
            <v>100</v>
          </cell>
          <cell r="AO25">
            <v>593</v>
          </cell>
          <cell r="AQ25">
            <v>0</v>
          </cell>
          <cell r="AT25" t="str">
            <v>1.7</v>
          </cell>
          <cell r="AU25" t="str">
            <v>Налог на милицию</v>
          </cell>
          <cell r="AW25">
            <v>0</v>
          </cell>
          <cell r="AY25">
            <v>0</v>
          </cell>
          <cell r="AZ25">
            <v>100</v>
          </cell>
          <cell r="BA25">
            <v>587</v>
          </cell>
          <cell r="BC25">
            <v>0</v>
          </cell>
          <cell r="BF25" t="str">
            <v>1.7</v>
          </cell>
          <cell r="BG25" t="str">
            <v>Налог на милицию</v>
          </cell>
          <cell r="BI25">
            <v>0</v>
          </cell>
          <cell r="BK25">
            <v>0</v>
          </cell>
          <cell r="BL25">
            <v>100</v>
          </cell>
          <cell r="BM25">
            <v>2534</v>
          </cell>
          <cell r="BO25">
            <v>0</v>
          </cell>
        </row>
        <row r="26">
          <cell r="J26" t="str">
            <v>1.8</v>
          </cell>
          <cell r="K26" t="str">
            <v>Налог на образование</v>
          </cell>
          <cell r="M26">
            <v>0</v>
          </cell>
          <cell r="N26">
            <v>100</v>
          </cell>
          <cell r="O26">
            <v>10390</v>
          </cell>
          <cell r="Q26">
            <v>0</v>
          </cell>
          <cell r="S26">
            <v>0</v>
          </cell>
          <cell r="V26" t="str">
            <v>1.8</v>
          </cell>
          <cell r="W26" t="str">
            <v>Налог на образование</v>
          </cell>
          <cell r="Y26">
            <v>0</v>
          </cell>
          <cell r="Z26">
            <v>100</v>
          </cell>
          <cell r="AA26">
            <v>10020</v>
          </cell>
          <cell r="AC26">
            <v>0</v>
          </cell>
          <cell r="AE26">
            <v>0</v>
          </cell>
          <cell r="AH26" t="str">
            <v>1.8</v>
          </cell>
          <cell r="AI26" t="str">
            <v>Налог на образование</v>
          </cell>
          <cell r="AK26">
            <v>0</v>
          </cell>
          <cell r="AL26">
            <v>100</v>
          </cell>
          <cell r="AM26">
            <v>9740</v>
          </cell>
          <cell r="AO26">
            <v>0</v>
          </cell>
          <cell r="AQ26">
            <v>0</v>
          </cell>
          <cell r="AT26" t="str">
            <v>1.8</v>
          </cell>
          <cell r="AU26" t="str">
            <v>Налог на образование</v>
          </cell>
          <cell r="AW26">
            <v>0</v>
          </cell>
          <cell r="AX26">
            <v>100</v>
          </cell>
          <cell r="AY26">
            <v>9390</v>
          </cell>
          <cell r="BA26">
            <v>0</v>
          </cell>
          <cell r="BC26">
            <v>0</v>
          </cell>
          <cell r="BF26" t="str">
            <v>1.8</v>
          </cell>
          <cell r="BG26" t="str">
            <v>Налог на образование</v>
          </cell>
          <cell r="BI26">
            <v>0</v>
          </cell>
          <cell r="BJ26">
            <v>100</v>
          </cell>
          <cell r="BK26">
            <v>39540</v>
          </cell>
          <cell r="BM26">
            <v>0</v>
          </cell>
          <cell r="BO26">
            <v>0</v>
          </cell>
        </row>
        <row r="27">
          <cell r="J27" t="str">
            <v>1.9</v>
          </cell>
          <cell r="K27" t="str">
            <v>Налог на прибыль</v>
          </cell>
          <cell r="L27">
            <v>37.14</v>
          </cell>
          <cell r="M27">
            <v>25144.151400000002</v>
          </cell>
          <cell r="N27">
            <v>54.29</v>
          </cell>
          <cell r="O27">
            <v>36754.872900000002</v>
          </cell>
          <cell r="P27">
            <v>8.57</v>
          </cell>
          <cell r="Q27">
            <v>5801.9757000000009</v>
          </cell>
          <cell r="S27">
            <v>0</v>
          </cell>
          <cell r="V27" t="str">
            <v>1.9</v>
          </cell>
          <cell r="W27" t="str">
            <v>Налог на прибыль</v>
          </cell>
          <cell r="X27">
            <v>37.14</v>
          </cell>
          <cell r="Y27">
            <v>52576.126799999998</v>
          </cell>
          <cell r="Z27">
            <v>54.29</v>
          </cell>
          <cell r="AA27">
            <v>76854.0098</v>
          </cell>
          <cell r="AB27">
            <v>8.57</v>
          </cell>
          <cell r="AC27">
            <v>12131.8634</v>
          </cell>
          <cell r="AE27">
            <v>0</v>
          </cell>
          <cell r="AH27" t="str">
            <v>1.9</v>
          </cell>
          <cell r="AI27" t="str">
            <v>Налог на прибыль</v>
          </cell>
          <cell r="AJ27">
            <v>37.14</v>
          </cell>
          <cell r="AK27">
            <v>84789.505799999999</v>
          </cell>
          <cell r="AL27">
            <v>54.29</v>
          </cell>
          <cell r="AM27">
            <v>123942.44129999999</v>
          </cell>
          <cell r="AN27">
            <v>8.57</v>
          </cell>
          <cell r="AO27">
            <v>19565.052899999999</v>
          </cell>
          <cell r="AQ27">
            <v>0</v>
          </cell>
          <cell r="AT27" t="str">
            <v>1.9</v>
          </cell>
          <cell r="AU27" t="str">
            <v>Налог на прибыль</v>
          </cell>
          <cell r="AV27">
            <v>37.14</v>
          </cell>
          <cell r="AW27">
            <v>55973.694000000003</v>
          </cell>
          <cell r="AX27">
            <v>54.29</v>
          </cell>
          <cell r="AY27">
            <v>81820.458999999988</v>
          </cell>
          <cell r="AZ27">
            <v>8.57</v>
          </cell>
          <cell r="BA27">
            <v>12915.847</v>
          </cell>
          <cell r="BC27">
            <v>0</v>
          </cell>
          <cell r="BF27" t="str">
            <v>1.9</v>
          </cell>
          <cell r="BG27" t="str">
            <v>Налог на прибыль</v>
          </cell>
          <cell r="BH27">
            <v>37.14</v>
          </cell>
          <cell r="BI27">
            <v>218483.478</v>
          </cell>
          <cell r="BJ27">
            <v>54.29</v>
          </cell>
          <cell r="BK27">
            <v>319371.783</v>
          </cell>
          <cell r="BL27">
            <v>8.57</v>
          </cell>
          <cell r="BM27">
            <v>50414.739000000001</v>
          </cell>
          <cell r="BO27">
            <v>0</v>
          </cell>
        </row>
        <row r="28">
          <cell r="J28" t="str">
            <v>1.10</v>
          </cell>
          <cell r="K28" t="str">
            <v>НДС</v>
          </cell>
          <cell r="L28">
            <v>75</v>
          </cell>
          <cell r="M28">
            <v>-21.75</v>
          </cell>
          <cell r="N28">
            <v>19</v>
          </cell>
          <cell r="O28">
            <v>-5.51</v>
          </cell>
          <cell r="P28">
            <v>6</v>
          </cell>
          <cell r="Q28">
            <v>-1.74</v>
          </cell>
          <cell r="S28">
            <v>0</v>
          </cell>
          <cell r="V28" t="str">
            <v>1.10</v>
          </cell>
          <cell r="W28" t="str">
            <v>НДС</v>
          </cell>
          <cell r="X28">
            <v>75</v>
          </cell>
          <cell r="Y28">
            <v>-12.75</v>
          </cell>
          <cell r="Z28">
            <v>19</v>
          </cell>
          <cell r="AA28">
            <v>-3.23</v>
          </cell>
          <cell r="AB28">
            <v>6</v>
          </cell>
          <cell r="AC28">
            <v>-1.02</v>
          </cell>
          <cell r="AE28">
            <v>0</v>
          </cell>
          <cell r="AH28" t="str">
            <v>1.10</v>
          </cell>
          <cell r="AI28" t="str">
            <v>НДС</v>
          </cell>
          <cell r="AJ28">
            <v>75</v>
          </cell>
          <cell r="AK28">
            <v>-32.25</v>
          </cell>
          <cell r="AL28">
            <v>19</v>
          </cell>
          <cell r="AM28">
            <v>-8.17</v>
          </cell>
          <cell r="AN28">
            <v>6</v>
          </cell>
          <cell r="AO28">
            <v>-2.58</v>
          </cell>
          <cell r="AQ28">
            <v>0</v>
          </cell>
          <cell r="AT28" t="str">
            <v>1.10</v>
          </cell>
          <cell r="AU28" t="str">
            <v>НДС</v>
          </cell>
          <cell r="AV28">
            <v>75</v>
          </cell>
          <cell r="AW28">
            <v>-21.75</v>
          </cell>
          <cell r="AX28">
            <v>19</v>
          </cell>
          <cell r="AY28">
            <v>-5.51</v>
          </cell>
          <cell r="AZ28">
            <v>6</v>
          </cell>
          <cell r="BA28">
            <v>-1.74</v>
          </cell>
          <cell r="BC28">
            <v>0</v>
          </cell>
          <cell r="BF28" t="str">
            <v>1.10</v>
          </cell>
          <cell r="BG28" t="str">
            <v>НДС</v>
          </cell>
          <cell r="BH28">
            <v>75</v>
          </cell>
          <cell r="BI28">
            <v>-88.5</v>
          </cell>
          <cell r="BJ28">
            <v>19</v>
          </cell>
          <cell r="BK28">
            <v>-22.42</v>
          </cell>
          <cell r="BL28">
            <v>6</v>
          </cell>
          <cell r="BM28">
            <v>-7.08</v>
          </cell>
          <cell r="BO28">
            <v>0</v>
          </cell>
        </row>
        <row r="29">
          <cell r="J29" t="str">
            <v>1.11</v>
          </cell>
          <cell r="K29" t="str">
            <v>Акцизы</v>
          </cell>
          <cell r="M29">
            <v>0</v>
          </cell>
          <cell r="O29">
            <v>0</v>
          </cell>
          <cell r="Q29">
            <v>0</v>
          </cell>
          <cell r="S29">
            <v>0</v>
          </cell>
          <cell r="V29" t="str">
            <v>1.11</v>
          </cell>
          <cell r="W29" t="str">
            <v>Акцизы</v>
          </cell>
          <cell r="Y29">
            <v>0</v>
          </cell>
          <cell r="AA29">
            <v>0</v>
          </cell>
          <cell r="AC29">
            <v>0</v>
          </cell>
          <cell r="AE29">
            <v>0</v>
          </cell>
          <cell r="AH29" t="str">
            <v>1.11</v>
          </cell>
          <cell r="AI29" t="str">
            <v>Акцизы</v>
          </cell>
          <cell r="AK29">
            <v>0</v>
          </cell>
          <cell r="AM29">
            <v>0</v>
          </cell>
          <cell r="AO29">
            <v>0</v>
          </cell>
          <cell r="AQ29">
            <v>0</v>
          </cell>
          <cell r="AT29" t="str">
            <v>1.11</v>
          </cell>
          <cell r="AU29" t="str">
            <v>Акцизы</v>
          </cell>
          <cell r="AW29">
            <v>0</v>
          </cell>
          <cell r="AY29">
            <v>0</v>
          </cell>
          <cell r="BA29">
            <v>0</v>
          </cell>
          <cell r="BC29">
            <v>0</v>
          </cell>
          <cell r="BF29" t="str">
            <v>1.11</v>
          </cell>
          <cell r="BG29" t="str">
            <v>Акцизы</v>
          </cell>
          <cell r="BI29">
            <v>0</v>
          </cell>
          <cell r="BK29">
            <v>0</v>
          </cell>
          <cell r="BM29">
            <v>0</v>
          </cell>
          <cell r="BO29">
            <v>0</v>
          </cell>
        </row>
        <row r="30">
          <cell r="J30" t="str">
            <v>1.12</v>
          </cell>
          <cell r="K30" t="str">
            <v>Экологические платежи</v>
          </cell>
          <cell r="L30">
            <v>100</v>
          </cell>
          <cell r="M30">
            <v>7951</v>
          </cell>
          <cell r="O30">
            <v>0</v>
          </cell>
          <cell r="Q30">
            <v>0</v>
          </cell>
          <cell r="S30">
            <v>0</v>
          </cell>
          <cell r="V30" t="str">
            <v>1.12</v>
          </cell>
          <cell r="W30" t="str">
            <v>Экологические платежи</v>
          </cell>
          <cell r="X30">
            <v>100</v>
          </cell>
          <cell r="Y30">
            <v>8039</v>
          </cell>
          <cell r="AA30">
            <v>0</v>
          </cell>
          <cell r="AC30">
            <v>0</v>
          </cell>
          <cell r="AE30">
            <v>0</v>
          </cell>
          <cell r="AH30" t="str">
            <v>1.12</v>
          </cell>
          <cell r="AI30" t="str">
            <v>Экологические платежи</v>
          </cell>
          <cell r="AJ30">
            <v>100</v>
          </cell>
          <cell r="AK30">
            <v>8127</v>
          </cell>
          <cell r="AM30">
            <v>0</v>
          </cell>
          <cell r="AO30">
            <v>0</v>
          </cell>
          <cell r="AQ30">
            <v>0</v>
          </cell>
          <cell r="AT30" t="str">
            <v>1.12</v>
          </cell>
          <cell r="AU30" t="str">
            <v>Экологические платежи</v>
          </cell>
          <cell r="AV30">
            <v>100</v>
          </cell>
          <cell r="AW30">
            <v>8127</v>
          </cell>
          <cell r="AY30">
            <v>0</v>
          </cell>
          <cell r="BA30">
            <v>0</v>
          </cell>
          <cell r="BC30">
            <v>0</v>
          </cell>
          <cell r="BF30" t="str">
            <v>1.12</v>
          </cell>
          <cell r="BG30" t="str">
            <v>Экологические платежи</v>
          </cell>
          <cell r="BH30">
            <v>100</v>
          </cell>
          <cell r="BI30">
            <v>32244</v>
          </cell>
          <cell r="BK30">
            <v>0</v>
          </cell>
          <cell r="BM30">
            <v>0</v>
          </cell>
          <cell r="BO30">
            <v>0</v>
          </cell>
        </row>
        <row r="31">
          <cell r="J31" t="str">
            <v>1.13</v>
          </cell>
          <cell r="K31" t="str">
            <v xml:space="preserve">Налог на содержание </v>
          </cell>
          <cell r="M31">
            <v>0</v>
          </cell>
          <cell r="O31">
            <v>0</v>
          </cell>
          <cell r="Q31">
            <v>0</v>
          </cell>
          <cell r="S31">
            <v>0</v>
          </cell>
          <cell r="V31" t="str">
            <v>1.13</v>
          </cell>
          <cell r="W31" t="str">
            <v xml:space="preserve">Налог на содержание </v>
          </cell>
          <cell r="Y31">
            <v>0</v>
          </cell>
          <cell r="AA31">
            <v>0</v>
          </cell>
          <cell r="AC31">
            <v>0</v>
          </cell>
          <cell r="AE31">
            <v>0</v>
          </cell>
          <cell r="AH31" t="str">
            <v>1.13</v>
          </cell>
          <cell r="AI31" t="str">
            <v xml:space="preserve">Налог на содержание </v>
          </cell>
          <cell r="AK31">
            <v>0</v>
          </cell>
          <cell r="AM31">
            <v>0</v>
          </cell>
          <cell r="AO31">
            <v>0</v>
          </cell>
          <cell r="AQ31">
            <v>0</v>
          </cell>
          <cell r="AT31" t="str">
            <v>1.13</v>
          </cell>
          <cell r="AU31" t="str">
            <v xml:space="preserve">Налог на содержание </v>
          </cell>
          <cell r="AW31">
            <v>0</v>
          </cell>
          <cell r="AY31">
            <v>0</v>
          </cell>
          <cell r="BA31">
            <v>0</v>
          </cell>
          <cell r="BC31">
            <v>0</v>
          </cell>
          <cell r="BF31" t="str">
            <v>1.13</v>
          </cell>
          <cell r="BG31" t="str">
            <v xml:space="preserve">Налог на содержание </v>
          </cell>
          <cell r="BI31">
            <v>0</v>
          </cell>
          <cell r="BK31">
            <v>0</v>
          </cell>
          <cell r="BM31">
            <v>0</v>
          </cell>
          <cell r="BO31">
            <v>0</v>
          </cell>
        </row>
        <row r="32">
          <cell r="K32" t="str">
            <v>жилого фонда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W32" t="str">
            <v>жилого фонда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I32" t="str">
            <v>жилого фонда</v>
          </cell>
          <cell r="AK32">
            <v>0</v>
          </cell>
          <cell r="AM32">
            <v>0</v>
          </cell>
          <cell r="AO32">
            <v>0</v>
          </cell>
          <cell r="AQ32">
            <v>0</v>
          </cell>
          <cell r="AU32" t="str">
            <v>жилого фонда</v>
          </cell>
          <cell r="AW32">
            <v>0</v>
          </cell>
          <cell r="AY32">
            <v>0</v>
          </cell>
          <cell r="BA32">
            <v>0</v>
          </cell>
          <cell r="BC32">
            <v>0</v>
          </cell>
          <cell r="BG32" t="str">
            <v>жилого фонда</v>
          </cell>
          <cell r="BI32">
            <v>0</v>
          </cell>
          <cell r="BK32">
            <v>0</v>
          </cell>
          <cell r="BM32">
            <v>0</v>
          </cell>
          <cell r="BO32">
            <v>0</v>
          </cell>
        </row>
        <row r="33">
          <cell r="J33" t="str">
            <v>1.14</v>
          </cell>
          <cell r="K33" t="str">
            <v>Налог на операции с</v>
          </cell>
          <cell r="M33">
            <v>0</v>
          </cell>
          <cell r="O33">
            <v>0</v>
          </cell>
          <cell r="Q33">
            <v>0</v>
          </cell>
          <cell r="S33">
            <v>0</v>
          </cell>
          <cell r="V33" t="str">
            <v>1.14</v>
          </cell>
          <cell r="W33" t="str">
            <v>Налог на операции с</v>
          </cell>
          <cell r="Y33">
            <v>0</v>
          </cell>
          <cell r="AA33">
            <v>0</v>
          </cell>
          <cell r="AC33">
            <v>0</v>
          </cell>
          <cell r="AE33">
            <v>0</v>
          </cell>
          <cell r="AH33" t="str">
            <v>1.14</v>
          </cell>
          <cell r="AI33" t="str">
            <v>Налог на операции с</v>
          </cell>
          <cell r="AK33">
            <v>0</v>
          </cell>
          <cell r="AM33">
            <v>0</v>
          </cell>
          <cell r="AO33">
            <v>0</v>
          </cell>
          <cell r="AQ33">
            <v>0</v>
          </cell>
          <cell r="AT33" t="str">
            <v>1.14</v>
          </cell>
          <cell r="AU33" t="str">
            <v>Налог на операции с</v>
          </cell>
          <cell r="AW33">
            <v>0</v>
          </cell>
          <cell r="AY33">
            <v>0</v>
          </cell>
          <cell r="BA33">
            <v>0</v>
          </cell>
          <cell r="BC33">
            <v>0</v>
          </cell>
          <cell r="BF33" t="str">
            <v>1.14</v>
          </cell>
          <cell r="BG33" t="str">
            <v>Налог на операции с</v>
          </cell>
          <cell r="BI33">
            <v>0</v>
          </cell>
          <cell r="BK33">
            <v>0</v>
          </cell>
          <cell r="BM33">
            <v>0</v>
          </cell>
          <cell r="BO33">
            <v>0</v>
          </cell>
        </row>
        <row r="34">
          <cell r="K34" t="str">
            <v>ценными бумагами</v>
          </cell>
          <cell r="W34" t="str">
            <v>ценными бумагами</v>
          </cell>
          <cell r="AI34" t="str">
            <v>ценными бумагами</v>
          </cell>
          <cell r="AU34" t="str">
            <v>ценными бумагами</v>
          </cell>
          <cell r="BG34" t="str">
            <v>ценными бумагами</v>
          </cell>
        </row>
        <row r="36">
          <cell r="K36" t="str">
            <v>ИТОГО по п.1</v>
          </cell>
          <cell r="M36">
            <v>57049.901400000002</v>
          </cell>
          <cell r="O36">
            <v>196921.61290000001</v>
          </cell>
          <cell r="Q36">
            <v>194779.48570000002</v>
          </cell>
          <cell r="S36">
            <v>6014</v>
          </cell>
          <cell r="W36" t="str">
            <v>ИТОГО по п.1</v>
          </cell>
          <cell r="Y36">
            <v>83653.876799999998</v>
          </cell>
          <cell r="AA36">
            <v>234488.52979999999</v>
          </cell>
          <cell r="AC36">
            <v>197892.34340000001</v>
          </cell>
          <cell r="AE36">
            <v>5764.25</v>
          </cell>
          <cell r="AI36" t="str">
            <v>ИТОГО по п.1</v>
          </cell>
          <cell r="AK36">
            <v>115869.0058</v>
          </cell>
          <cell r="AM36">
            <v>279970.64630000002</v>
          </cell>
          <cell r="AO36">
            <v>204452.47290000002</v>
          </cell>
          <cell r="AQ36">
            <v>5891.875</v>
          </cell>
          <cell r="AU36" t="str">
            <v>ИТОГО по п.1</v>
          </cell>
          <cell r="AW36">
            <v>87720.944000000003</v>
          </cell>
          <cell r="AY36">
            <v>236219.94899999996</v>
          </cell>
          <cell r="BA36">
            <v>197698.35700000002</v>
          </cell>
          <cell r="BC36">
            <v>6421.75</v>
          </cell>
          <cell r="BG36" t="str">
            <v>ИТОГО по п.1</v>
          </cell>
          <cell r="BI36">
            <v>344293.728</v>
          </cell>
          <cell r="BK36">
            <v>947600.73800000001</v>
          </cell>
          <cell r="BM36">
            <v>794822.6590000001</v>
          </cell>
          <cell r="BO36">
            <v>24091.875</v>
          </cell>
        </row>
        <row r="38">
          <cell r="J38" t="str">
            <v>2.</v>
          </cell>
          <cell r="K38" t="str">
            <v xml:space="preserve">Отчисления во </v>
          </cell>
          <cell r="V38" t="str">
            <v>2.</v>
          </cell>
          <cell r="W38" t="str">
            <v xml:space="preserve">Отчисления во </v>
          </cell>
          <cell r="AH38" t="str">
            <v>2.</v>
          </cell>
          <cell r="AI38" t="str">
            <v xml:space="preserve">Отчисления во </v>
          </cell>
          <cell r="AT38" t="str">
            <v>2.</v>
          </cell>
          <cell r="AU38" t="str">
            <v xml:space="preserve">Отчисления во </v>
          </cell>
          <cell r="BF38" t="str">
            <v>2.</v>
          </cell>
          <cell r="BG38" t="str">
            <v xml:space="preserve">Отчисления во </v>
          </cell>
        </row>
        <row r="39">
          <cell r="K39" t="str">
            <v>внебюджетные фонды</v>
          </cell>
          <cell r="W39" t="str">
            <v>внебюджетные фонды</v>
          </cell>
          <cell r="AI39" t="str">
            <v>внебюджетные фонды</v>
          </cell>
          <cell r="AU39" t="str">
            <v>внебюджетные фонды</v>
          </cell>
          <cell r="BG39" t="str">
            <v>внебюджетные фонды</v>
          </cell>
        </row>
        <row r="41">
          <cell r="J41" t="str">
            <v>2.1</v>
          </cell>
          <cell r="K41" t="str">
            <v>ВМСБ</v>
          </cell>
          <cell r="L41">
            <v>100</v>
          </cell>
          <cell r="M41">
            <v>23380</v>
          </cell>
          <cell r="O41">
            <v>0</v>
          </cell>
          <cell r="Q41">
            <v>0</v>
          </cell>
          <cell r="S41">
            <v>0</v>
          </cell>
          <cell r="T41">
            <v>54555</v>
          </cell>
          <cell r="V41" t="str">
            <v>2.1</v>
          </cell>
          <cell r="W41" t="str">
            <v>ВМСБ</v>
          </cell>
          <cell r="X41">
            <v>100</v>
          </cell>
          <cell r="Y41">
            <v>22010</v>
          </cell>
          <cell r="AA41">
            <v>0</v>
          </cell>
          <cell r="AC41">
            <v>0</v>
          </cell>
          <cell r="AE41">
            <v>0</v>
          </cell>
          <cell r="AF41">
            <v>51355</v>
          </cell>
          <cell r="AH41" t="str">
            <v>2.1</v>
          </cell>
          <cell r="AI41" t="str">
            <v>ВМСБ</v>
          </cell>
          <cell r="AJ41">
            <v>100</v>
          </cell>
          <cell r="AK41">
            <v>22516</v>
          </cell>
          <cell r="AM41">
            <v>0</v>
          </cell>
          <cell r="AO41">
            <v>0</v>
          </cell>
          <cell r="AQ41">
            <v>0</v>
          </cell>
          <cell r="AR41">
            <v>52539</v>
          </cell>
          <cell r="AT41" t="str">
            <v>2.1</v>
          </cell>
          <cell r="AU41" t="str">
            <v>ВМСБ</v>
          </cell>
          <cell r="AV41">
            <v>100</v>
          </cell>
          <cell r="AW41">
            <v>25131</v>
          </cell>
          <cell r="AY41">
            <v>0</v>
          </cell>
          <cell r="BA41">
            <v>0</v>
          </cell>
          <cell r="BC41">
            <v>0</v>
          </cell>
          <cell r="BD41">
            <v>58639</v>
          </cell>
          <cell r="BF41" t="str">
            <v>2.1</v>
          </cell>
          <cell r="BG41" t="str">
            <v>ВМСБ</v>
          </cell>
          <cell r="BH41">
            <v>100</v>
          </cell>
          <cell r="BI41">
            <v>93037</v>
          </cell>
          <cell r="BK41">
            <v>0</v>
          </cell>
          <cell r="BM41">
            <v>0</v>
          </cell>
          <cell r="BO41">
            <v>0</v>
          </cell>
          <cell r="BP41">
            <v>217088</v>
          </cell>
        </row>
        <row r="42">
          <cell r="J42" t="str">
            <v>2.2</v>
          </cell>
          <cell r="K42" t="str">
            <v>Пенсионный фонд</v>
          </cell>
          <cell r="M42">
            <v>0</v>
          </cell>
          <cell r="N42">
            <v>100</v>
          </cell>
          <cell r="O42">
            <v>290920</v>
          </cell>
          <cell r="Q42">
            <v>0</v>
          </cell>
          <cell r="S42">
            <v>0</v>
          </cell>
          <cell r="V42" t="str">
            <v>2.2</v>
          </cell>
          <cell r="W42" t="str">
            <v>Пенсионный фонд</v>
          </cell>
          <cell r="Y42">
            <v>0</v>
          </cell>
          <cell r="Z42">
            <v>100</v>
          </cell>
          <cell r="AA42">
            <v>280560</v>
          </cell>
          <cell r="AC42">
            <v>0</v>
          </cell>
          <cell r="AE42">
            <v>0</v>
          </cell>
          <cell r="AH42" t="str">
            <v>2.2</v>
          </cell>
          <cell r="AI42" t="str">
            <v>Пенсионный фонд</v>
          </cell>
          <cell r="AK42">
            <v>0</v>
          </cell>
          <cell r="AL42">
            <v>100</v>
          </cell>
          <cell r="AM42">
            <v>272720</v>
          </cell>
          <cell r="AO42">
            <v>0</v>
          </cell>
          <cell r="AQ42">
            <v>0</v>
          </cell>
          <cell r="AT42" t="str">
            <v>2.2</v>
          </cell>
          <cell r="AU42" t="str">
            <v>Пенсионный фонд</v>
          </cell>
          <cell r="AW42">
            <v>0</v>
          </cell>
          <cell r="AX42">
            <v>100</v>
          </cell>
          <cell r="AY42">
            <v>262920</v>
          </cell>
          <cell r="BA42">
            <v>0</v>
          </cell>
          <cell r="BC42">
            <v>0</v>
          </cell>
          <cell r="BF42" t="str">
            <v>2.2</v>
          </cell>
          <cell r="BG42" t="str">
            <v>Пенсионный фонд</v>
          </cell>
          <cell r="BI42">
            <v>0</v>
          </cell>
          <cell r="BJ42">
            <v>100</v>
          </cell>
          <cell r="BK42">
            <v>1107120</v>
          </cell>
          <cell r="BM42">
            <v>0</v>
          </cell>
          <cell r="BO42">
            <v>0</v>
          </cell>
          <cell r="BP42">
            <v>0</v>
          </cell>
        </row>
        <row r="43">
          <cell r="J43" t="str">
            <v>2.3</v>
          </cell>
          <cell r="K43" t="str">
            <v xml:space="preserve">Фонд социального </v>
          </cell>
          <cell r="M43">
            <v>0</v>
          </cell>
          <cell r="O43">
            <v>0</v>
          </cell>
          <cell r="Q43">
            <v>0</v>
          </cell>
          <cell r="S43">
            <v>0</v>
          </cell>
          <cell r="V43" t="str">
            <v>2.3</v>
          </cell>
          <cell r="W43" t="str">
            <v xml:space="preserve">Фонд социального </v>
          </cell>
          <cell r="Y43">
            <v>0</v>
          </cell>
          <cell r="AA43">
            <v>0</v>
          </cell>
          <cell r="AC43">
            <v>0</v>
          </cell>
          <cell r="AE43">
            <v>0</v>
          </cell>
          <cell r="AH43" t="str">
            <v>2.3</v>
          </cell>
          <cell r="AI43" t="str">
            <v xml:space="preserve">Фонд социального </v>
          </cell>
          <cell r="AK43">
            <v>0</v>
          </cell>
          <cell r="AM43">
            <v>0</v>
          </cell>
          <cell r="AO43">
            <v>0</v>
          </cell>
          <cell r="AQ43">
            <v>0</v>
          </cell>
          <cell r="AT43" t="str">
            <v>2.3</v>
          </cell>
          <cell r="AU43" t="str">
            <v xml:space="preserve">Фонд социального </v>
          </cell>
          <cell r="AW43">
            <v>0</v>
          </cell>
          <cell r="AY43">
            <v>0</v>
          </cell>
          <cell r="BA43">
            <v>0</v>
          </cell>
          <cell r="BC43">
            <v>0</v>
          </cell>
          <cell r="BF43" t="str">
            <v>2.3</v>
          </cell>
          <cell r="BG43" t="str">
            <v xml:space="preserve">Фонд социального </v>
          </cell>
          <cell r="BI43">
            <v>0</v>
          </cell>
          <cell r="BK43">
            <v>0</v>
          </cell>
          <cell r="BM43">
            <v>0</v>
          </cell>
          <cell r="BO43">
            <v>0</v>
          </cell>
          <cell r="BP43">
            <v>0</v>
          </cell>
        </row>
        <row r="44">
          <cell r="K44" t="str">
            <v>страхования</v>
          </cell>
          <cell r="M44">
            <v>0</v>
          </cell>
          <cell r="N44">
            <v>8</v>
          </cell>
          <cell r="O44">
            <v>4488.4799999999959</v>
          </cell>
          <cell r="Q44">
            <v>0</v>
          </cell>
          <cell r="S44">
            <v>0</v>
          </cell>
          <cell r="T44">
            <v>51617.520000000004</v>
          </cell>
          <cell r="W44" t="str">
            <v>страхования</v>
          </cell>
          <cell r="Y44">
            <v>0</v>
          </cell>
          <cell r="Z44">
            <v>8</v>
          </cell>
          <cell r="AA44">
            <v>4328.6399999999994</v>
          </cell>
          <cell r="AC44">
            <v>0</v>
          </cell>
          <cell r="AE44">
            <v>0</v>
          </cell>
          <cell r="AF44">
            <v>49779.360000000001</v>
          </cell>
          <cell r="AI44" t="str">
            <v>страхования</v>
          </cell>
          <cell r="AK44">
            <v>0</v>
          </cell>
          <cell r="AL44">
            <v>8</v>
          </cell>
          <cell r="AM44">
            <v>4207.68</v>
          </cell>
          <cell r="AO44">
            <v>0</v>
          </cell>
          <cell r="AQ44">
            <v>0</v>
          </cell>
          <cell r="AR44">
            <v>48388.32</v>
          </cell>
          <cell r="AU44" t="str">
            <v>страхования</v>
          </cell>
          <cell r="AW44">
            <v>0</v>
          </cell>
          <cell r="AX44">
            <v>8</v>
          </cell>
          <cell r="AY44">
            <v>4056.4799999999959</v>
          </cell>
          <cell r="BA44">
            <v>0</v>
          </cell>
          <cell r="BC44">
            <v>0</v>
          </cell>
          <cell r="BD44">
            <v>46649.520000000004</v>
          </cell>
          <cell r="BG44" t="str">
            <v>страхования</v>
          </cell>
          <cell r="BI44">
            <v>0</v>
          </cell>
          <cell r="BJ44">
            <v>8</v>
          </cell>
          <cell r="BK44">
            <v>17081.279999999992</v>
          </cell>
          <cell r="BM44">
            <v>0</v>
          </cell>
          <cell r="BO44">
            <v>0</v>
          </cell>
          <cell r="BP44">
            <v>196434.72000000003</v>
          </cell>
        </row>
        <row r="45">
          <cell r="J45" t="str">
            <v>2.4</v>
          </cell>
          <cell r="K45" t="str">
            <v>Фонд занятости</v>
          </cell>
          <cell r="M45">
            <v>0</v>
          </cell>
          <cell r="N45">
            <v>100</v>
          </cell>
          <cell r="O45">
            <v>15585</v>
          </cell>
          <cell r="Q45">
            <v>0</v>
          </cell>
          <cell r="S45">
            <v>0</v>
          </cell>
          <cell r="V45" t="str">
            <v>2.4</v>
          </cell>
          <cell r="W45" t="str">
            <v>Фонд занятости</v>
          </cell>
          <cell r="Y45">
            <v>0</v>
          </cell>
          <cell r="Z45">
            <v>100</v>
          </cell>
          <cell r="AA45">
            <v>15030</v>
          </cell>
          <cell r="AC45">
            <v>0</v>
          </cell>
          <cell r="AE45">
            <v>0</v>
          </cell>
          <cell r="AH45" t="str">
            <v>2.4</v>
          </cell>
          <cell r="AI45" t="str">
            <v>Фонд занятости</v>
          </cell>
          <cell r="AK45">
            <v>0</v>
          </cell>
          <cell r="AL45">
            <v>100</v>
          </cell>
          <cell r="AM45">
            <v>14610</v>
          </cell>
          <cell r="AO45">
            <v>0</v>
          </cell>
          <cell r="AQ45">
            <v>0</v>
          </cell>
          <cell r="AT45" t="str">
            <v>2.4</v>
          </cell>
          <cell r="AU45" t="str">
            <v>Фонд занятости</v>
          </cell>
          <cell r="AW45">
            <v>0</v>
          </cell>
          <cell r="AX45">
            <v>100</v>
          </cell>
          <cell r="AY45">
            <v>14085</v>
          </cell>
          <cell r="BA45">
            <v>0</v>
          </cell>
          <cell r="BC45">
            <v>0</v>
          </cell>
          <cell r="BF45" t="str">
            <v>2.4</v>
          </cell>
          <cell r="BG45" t="str">
            <v>Фонд занятости</v>
          </cell>
          <cell r="BI45">
            <v>0</v>
          </cell>
          <cell r="BJ45">
            <v>100</v>
          </cell>
          <cell r="BK45">
            <v>59310</v>
          </cell>
          <cell r="BM45">
            <v>0</v>
          </cell>
          <cell r="BO45">
            <v>0</v>
          </cell>
          <cell r="BP45">
            <v>0</v>
          </cell>
        </row>
        <row r="46">
          <cell r="J46" t="str">
            <v>2.5</v>
          </cell>
          <cell r="K46" t="str">
            <v>Фонд медицинского</v>
          </cell>
          <cell r="M46">
            <v>0</v>
          </cell>
          <cell r="O46">
            <v>0</v>
          </cell>
          <cell r="Q46">
            <v>0</v>
          </cell>
          <cell r="S46">
            <v>0</v>
          </cell>
          <cell r="V46" t="str">
            <v>2.5</v>
          </cell>
          <cell r="W46" t="str">
            <v>Фонд медицинского</v>
          </cell>
          <cell r="Y46">
            <v>0</v>
          </cell>
          <cell r="AA46">
            <v>0</v>
          </cell>
          <cell r="AC46">
            <v>0</v>
          </cell>
          <cell r="AE46">
            <v>0</v>
          </cell>
          <cell r="AH46" t="str">
            <v>2.5</v>
          </cell>
          <cell r="AI46" t="str">
            <v>Фонд медицинского</v>
          </cell>
          <cell r="AK46">
            <v>0</v>
          </cell>
          <cell r="AM46">
            <v>0</v>
          </cell>
          <cell r="AO46">
            <v>0</v>
          </cell>
          <cell r="AQ46">
            <v>0</v>
          </cell>
          <cell r="AT46" t="str">
            <v>2.5</v>
          </cell>
          <cell r="AU46" t="str">
            <v>Фонд медицинского</v>
          </cell>
          <cell r="AW46">
            <v>0</v>
          </cell>
          <cell r="AY46">
            <v>0</v>
          </cell>
          <cell r="BA46">
            <v>0</v>
          </cell>
          <cell r="BC46">
            <v>0</v>
          </cell>
          <cell r="BF46" t="str">
            <v>2.5</v>
          </cell>
          <cell r="BG46" t="str">
            <v>Фонд медицинского</v>
          </cell>
          <cell r="BI46">
            <v>0</v>
          </cell>
          <cell r="BK46">
            <v>0</v>
          </cell>
          <cell r="BM46">
            <v>0</v>
          </cell>
          <cell r="BO46">
            <v>0</v>
          </cell>
          <cell r="BP46">
            <v>0</v>
          </cell>
        </row>
        <row r="47">
          <cell r="K47" t="str">
            <v>страхования</v>
          </cell>
          <cell r="L47">
            <v>6</v>
          </cell>
          <cell r="M47">
            <v>2244.2399999999998</v>
          </cell>
          <cell r="N47">
            <v>94</v>
          </cell>
          <cell r="O47">
            <v>35159.760000000002</v>
          </cell>
          <cell r="Q47">
            <v>0</v>
          </cell>
          <cell r="S47">
            <v>0</v>
          </cell>
          <cell r="W47" t="str">
            <v>страхования</v>
          </cell>
          <cell r="X47">
            <v>6</v>
          </cell>
          <cell r="Y47">
            <v>2164.3200000000002</v>
          </cell>
          <cell r="Z47">
            <v>94</v>
          </cell>
          <cell r="AA47">
            <v>33907.68</v>
          </cell>
          <cell r="AC47">
            <v>0</v>
          </cell>
          <cell r="AE47">
            <v>0</v>
          </cell>
          <cell r="AI47" t="str">
            <v>страхования</v>
          </cell>
          <cell r="AJ47">
            <v>6</v>
          </cell>
          <cell r="AK47">
            <v>2103.84</v>
          </cell>
          <cell r="AL47">
            <v>94</v>
          </cell>
          <cell r="AM47">
            <v>32960.160000000003</v>
          </cell>
          <cell r="AO47">
            <v>0</v>
          </cell>
          <cell r="AQ47">
            <v>0</v>
          </cell>
          <cell r="AU47" t="str">
            <v>страхования</v>
          </cell>
          <cell r="AV47">
            <v>6</v>
          </cell>
          <cell r="AW47">
            <v>2028.24</v>
          </cell>
          <cell r="AX47">
            <v>94</v>
          </cell>
          <cell r="AY47">
            <v>31775.759999999998</v>
          </cell>
          <cell r="BA47">
            <v>0</v>
          </cell>
          <cell r="BC47">
            <v>0</v>
          </cell>
          <cell r="BG47" t="str">
            <v>страхования</v>
          </cell>
          <cell r="BH47">
            <v>6</v>
          </cell>
          <cell r="BI47">
            <v>8540.64</v>
          </cell>
          <cell r="BJ47">
            <v>94</v>
          </cell>
          <cell r="BK47">
            <v>133803.36000000002</v>
          </cell>
          <cell r="BM47">
            <v>0</v>
          </cell>
          <cell r="BO47">
            <v>0</v>
          </cell>
          <cell r="BP47">
            <v>0</v>
          </cell>
        </row>
        <row r="48">
          <cell r="J48" t="str">
            <v>2.6</v>
          </cell>
          <cell r="K48" t="str">
            <v>Дорожный фонд</v>
          </cell>
          <cell r="M48">
            <v>0</v>
          </cell>
          <cell r="N48">
            <v>40</v>
          </cell>
          <cell r="O48">
            <v>21558</v>
          </cell>
          <cell r="Q48">
            <v>0</v>
          </cell>
          <cell r="R48">
            <v>60</v>
          </cell>
          <cell r="S48">
            <v>23092</v>
          </cell>
          <cell r="T48">
            <v>37226</v>
          </cell>
          <cell r="V48" t="str">
            <v>2.6</v>
          </cell>
          <cell r="W48" t="str">
            <v>Дорожный фонд</v>
          </cell>
          <cell r="Y48">
            <v>0</v>
          </cell>
          <cell r="Z48">
            <v>40</v>
          </cell>
          <cell r="AA48">
            <v>12252</v>
          </cell>
          <cell r="AC48">
            <v>0</v>
          </cell>
          <cell r="AD48">
            <v>60</v>
          </cell>
          <cell r="AE48">
            <v>26012</v>
          </cell>
          <cell r="AF48">
            <v>38979</v>
          </cell>
          <cell r="AH48" t="str">
            <v>2.6</v>
          </cell>
          <cell r="AI48" t="str">
            <v>Дорожный фонд</v>
          </cell>
          <cell r="AK48">
            <v>0</v>
          </cell>
          <cell r="AL48">
            <v>40</v>
          </cell>
          <cell r="AM48">
            <v>21358</v>
          </cell>
          <cell r="AO48">
            <v>0</v>
          </cell>
          <cell r="AP48">
            <v>60</v>
          </cell>
          <cell r="AQ48">
            <v>27452</v>
          </cell>
          <cell r="AR48">
            <v>53893</v>
          </cell>
          <cell r="AT48" t="str">
            <v>2.6</v>
          </cell>
          <cell r="AU48" t="str">
            <v>Дорожный фонд</v>
          </cell>
          <cell r="AW48">
            <v>0</v>
          </cell>
          <cell r="AX48">
            <v>40</v>
          </cell>
          <cell r="AY48">
            <v>20878</v>
          </cell>
          <cell r="BA48">
            <v>0</v>
          </cell>
          <cell r="BB48">
            <v>60</v>
          </cell>
          <cell r="BC48">
            <v>30558</v>
          </cell>
          <cell r="BD48">
            <v>43692</v>
          </cell>
          <cell r="BF48" t="str">
            <v>2.6</v>
          </cell>
          <cell r="BG48" t="str">
            <v>Дорожный фонд</v>
          </cell>
          <cell r="BI48">
            <v>0</v>
          </cell>
          <cell r="BJ48">
            <v>40</v>
          </cell>
          <cell r="BK48">
            <v>76046</v>
          </cell>
          <cell r="BM48">
            <v>0</v>
          </cell>
          <cell r="BN48">
            <v>60</v>
          </cell>
          <cell r="BO48">
            <v>107114</v>
          </cell>
          <cell r="BP48">
            <v>173790</v>
          </cell>
        </row>
        <row r="49">
          <cell r="J49" t="str">
            <v>2.7</v>
          </cell>
          <cell r="K49" t="str">
            <v>Экологический фонд</v>
          </cell>
          <cell r="L49">
            <v>10</v>
          </cell>
          <cell r="M49">
            <v>4455.3999999999996</v>
          </cell>
          <cell r="O49">
            <v>0</v>
          </cell>
          <cell r="P49">
            <v>60</v>
          </cell>
          <cell r="Q49">
            <v>26732.400000000001</v>
          </cell>
          <cell r="R49">
            <v>30</v>
          </cell>
          <cell r="S49">
            <v>13366.2</v>
          </cell>
          <cell r="T49">
            <v>27000</v>
          </cell>
          <cell r="V49" t="str">
            <v>2.7</v>
          </cell>
          <cell r="W49" t="str">
            <v>Экологический фонд</v>
          </cell>
          <cell r="X49">
            <v>10</v>
          </cell>
          <cell r="Y49">
            <v>4034.9</v>
          </cell>
          <cell r="AA49">
            <v>0</v>
          </cell>
          <cell r="AB49">
            <v>60</v>
          </cell>
          <cell r="AC49">
            <v>24209.4</v>
          </cell>
          <cell r="AD49">
            <v>30</v>
          </cell>
          <cell r="AE49">
            <v>12104.7</v>
          </cell>
          <cell r="AF49">
            <v>32000</v>
          </cell>
          <cell r="AH49" t="str">
            <v>2.7</v>
          </cell>
          <cell r="AI49" t="str">
            <v>Экологический фонд</v>
          </cell>
          <cell r="AJ49">
            <v>10</v>
          </cell>
          <cell r="AK49">
            <v>3814.5</v>
          </cell>
          <cell r="AM49">
            <v>0</v>
          </cell>
          <cell r="AN49">
            <v>60</v>
          </cell>
          <cell r="AO49">
            <v>22887</v>
          </cell>
          <cell r="AP49">
            <v>30</v>
          </cell>
          <cell r="AQ49">
            <v>11443.5</v>
          </cell>
          <cell r="AR49">
            <v>35000</v>
          </cell>
          <cell r="AT49" t="str">
            <v>2.7</v>
          </cell>
          <cell r="AU49" t="str">
            <v>Экологический фонд</v>
          </cell>
          <cell r="AV49">
            <v>10</v>
          </cell>
          <cell r="AW49">
            <v>3564.5</v>
          </cell>
          <cell r="AY49">
            <v>0</v>
          </cell>
          <cell r="AZ49">
            <v>60</v>
          </cell>
          <cell r="BA49">
            <v>21387</v>
          </cell>
          <cell r="BB49">
            <v>30</v>
          </cell>
          <cell r="BC49">
            <v>10693.5</v>
          </cell>
          <cell r="BD49">
            <v>37500</v>
          </cell>
          <cell r="BF49" t="str">
            <v>2.7</v>
          </cell>
          <cell r="BG49" t="str">
            <v>Экологический фонд</v>
          </cell>
          <cell r="BH49">
            <v>10</v>
          </cell>
          <cell r="BI49">
            <v>15869.3</v>
          </cell>
          <cell r="BK49">
            <v>0</v>
          </cell>
          <cell r="BL49">
            <v>60</v>
          </cell>
          <cell r="BM49">
            <v>95215.8</v>
          </cell>
          <cell r="BN49">
            <v>30</v>
          </cell>
          <cell r="BO49">
            <v>47607.9</v>
          </cell>
          <cell r="BP49">
            <v>131500</v>
          </cell>
        </row>
        <row r="51">
          <cell r="K51" t="str">
            <v>ИТОГО по п.2</v>
          </cell>
          <cell r="M51">
            <v>30079.64</v>
          </cell>
          <cell r="O51">
            <v>367711.24</v>
          </cell>
          <cell r="Q51">
            <v>26732.400000000001</v>
          </cell>
          <cell r="S51">
            <v>36458.199999999997</v>
          </cell>
          <cell r="T51">
            <v>170398.52000000002</v>
          </cell>
          <cell r="W51" t="str">
            <v>ИТОГО по п.2</v>
          </cell>
          <cell r="Y51">
            <v>28209.22</v>
          </cell>
          <cell r="AA51">
            <v>346078.32</v>
          </cell>
          <cell r="AC51">
            <v>24209.4</v>
          </cell>
          <cell r="AE51">
            <v>38116.699999999997</v>
          </cell>
          <cell r="AF51">
            <v>172113.36</v>
          </cell>
          <cell r="AI51" t="str">
            <v>ИТОГО по п.2</v>
          </cell>
          <cell r="AK51">
            <v>28434.34</v>
          </cell>
          <cell r="AM51">
            <v>345855.83999999997</v>
          </cell>
          <cell r="AO51">
            <v>22887</v>
          </cell>
          <cell r="AQ51">
            <v>38895.5</v>
          </cell>
          <cell r="AR51">
            <v>189820.32</v>
          </cell>
          <cell r="AU51" t="str">
            <v>ИТОГО по п.2</v>
          </cell>
          <cell r="AW51">
            <v>30723.74</v>
          </cell>
          <cell r="AY51">
            <v>333715.24</v>
          </cell>
          <cell r="BA51">
            <v>21387</v>
          </cell>
          <cell r="BC51">
            <v>41251.5</v>
          </cell>
          <cell r="BD51">
            <v>186480.52000000002</v>
          </cell>
          <cell r="BG51" t="str">
            <v>ИТОГО по п.2</v>
          </cell>
          <cell r="BI51">
            <v>117446.94</v>
          </cell>
          <cell r="BK51">
            <v>1393360.64</v>
          </cell>
          <cell r="BM51">
            <v>95215.8</v>
          </cell>
          <cell r="BO51">
            <v>154721.9</v>
          </cell>
          <cell r="BP51">
            <v>718812.72</v>
          </cell>
        </row>
        <row r="53">
          <cell r="J53" t="str">
            <v xml:space="preserve"> </v>
          </cell>
          <cell r="K53" t="str">
            <v xml:space="preserve">ВСЕГО </v>
          </cell>
          <cell r="M53">
            <v>87129.541400000002</v>
          </cell>
          <cell r="O53">
            <v>564632.85290000006</v>
          </cell>
          <cell r="Q53">
            <v>221511.88570000001</v>
          </cell>
          <cell r="S53">
            <v>42472.2</v>
          </cell>
          <cell r="T53">
            <v>170398.52000000002</v>
          </cell>
          <cell r="V53" t="str">
            <v xml:space="preserve"> </v>
          </cell>
          <cell r="W53" t="str">
            <v xml:space="preserve">ВСЕГО </v>
          </cell>
          <cell r="Y53">
            <v>111863.0968</v>
          </cell>
          <cell r="AA53">
            <v>580566.84979999997</v>
          </cell>
          <cell r="AC53">
            <v>222101.74340000001</v>
          </cell>
          <cell r="AE53">
            <v>43880.95</v>
          </cell>
          <cell r="AF53">
            <v>172113.36</v>
          </cell>
          <cell r="AH53" t="str">
            <v xml:space="preserve"> </v>
          </cell>
          <cell r="AI53" t="str">
            <v xml:space="preserve">ВСЕГО </v>
          </cell>
          <cell r="AK53">
            <v>144303.34580000001</v>
          </cell>
          <cell r="AM53">
            <v>625826.48629999999</v>
          </cell>
          <cell r="AO53">
            <v>227339.47290000002</v>
          </cell>
          <cell r="AQ53">
            <v>44787.375</v>
          </cell>
          <cell r="AR53">
            <v>189820.32</v>
          </cell>
          <cell r="AT53" t="str">
            <v xml:space="preserve"> </v>
          </cell>
          <cell r="AU53" t="str">
            <v xml:space="preserve">ВСЕГО </v>
          </cell>
          <cell r="AW53">
            <v>118444.68400000001</v>
          </cell>
          <cell r="AY53">
            <v>569935.18900000001</v>
          </cell>
          <cell r="BA53">
            <v>219085.35700000002</v>
          </cell>
          <cell r="BC53">
            <v>47673.25</v>
          </cell>
          <cell r="BD53">
            <v>186480.52000000002</v>
          </cell>
          <cell r="BF53" t="str">
            <v xml:space="preserve"> </v>
          </cell>
          <cell r="BG53" t="str">
            <v xml:space="preserve">ВСЕГО </v>
          </cell>
          <cell r="BI53">
            <v>461740.66800000001</v>
          </cell>
          <cell r="BK53">
            <v>2340961.378</v>
          </cell>
          <cell r="BM53">
            <v>890038.45900000003</v>
          </cell>
          <cell r="BO53">
            <v>178813.77499999999</v>
          </cell>
          <cell r="BP53">
            <v>718812.72</v>
          </cell>
        </row>
        <row r="55">
          <cell r="K55" t="str">
            <v>в т. ч. без подоходного налога</v>
          </cell>
          <cell r="M55">
            <v>75181.041400000002</v>
          </cell>
          <cell r="O55">
            <v>510864.60290000006</v>
          </cell>
          <cell r="Q55">
            <v>167743.63570000001</v>
          </cell>
          <cell r="S55">
            <v>42472.2</v>
          </cell>
          <cell r="T55">
            <v>170398.52000000002</v>
          </cell>
          <cell r="W55" t="str">
            <v>в т. ч. без подоходного налога</v>
          </cell>
          <cell r="Y55">
            <v>100340.0968</v>
          </cell>
          <cell r="AA55">
            <v>528713.34979999997</v>
          </cell>
          <cell r="AC55">
            <v>170248.24340000001</v>
          </cell>
          <cell r="AE55">
            <v>43880.95</v>
          </cell>
          <cell r="AF55">
            <v>172113.36</v>
          </cell>
          <cell r="AI55" t="str">
            <v>в т. ч. без подоходного налога</v>
          </cell>
          <cell r="AK55">
            <v>133102.34580000001</v>
          </cell>
          <cell r="AM55">
            <v>575421.98629999999</v>
          </cell>
          <cell r="AO55">
            <v>176934.97290000002</v>
          </cell>
          <cell r="AQ55">
            <v>44787.375</v>
          </cell>
          <cell r="AR55">
            <v>189820.32</v>
          </cell>
          <cell r="AU55" t="str">
            <v>в т. ч. без подоходного налога</v>
          </cell>
          <cell r="AW55">
            <v>107646.18400000001</v>
          </cell>
          <cell r="AY55">
            <v>521341.93900000001</v>
          </cell>
          <cell r="BA55">
            <v>170492.10700000002</v>
          </cell>
          <cell r="BC55">
            <v>47673.25</v>
          </cell>
          <cell r="BD55">
            <v>186480.52000000002</v>
          </cell>
          <cell r="BG55" t="str">
            <v>в т. ч. без подоходного налога</v>
          </cell>
          <cell r="BI55">
            <v>416269.66800000001</v>
          </cell>
          <cell r="BK55">
            <v>2136341.878</v>
          </cell>
          <cell r="BM55">
            <v>685418.95900000003</v>
          </cell>
          <cell r="BO55">
            <v>178813.77499999999</v>
          </cell>
          <cell r="BP55">
            <v>718812.72</v>
          </cell>
        </row>
        <row r="59">
          <cell r="L59" t="str">
            <v xml:space="preserve">          Генеральный директор</v>
          </cell>
          <cell r="X59" t="str">
            <v xml:space="preserve">          Генеральный директор</v>
          </cell>
          <cell r="AJ59" t="str">
            <v xml:space="preserve">          Генеральный директор</v>
          </cell>
          <cell r="AV59" t="str">
            <v xml:space="preserve">          Генеральный директор</v>
          </cell>
          <cell r="BH59" t="str">
            <v xml:space="preserve">          Генеральный директор</v>
          </cell>
        </row>
        <row r="60">
          <cell r="L60" t="str">
            <v xml:space="preserve">          АО "Норильский комбинат"                                            Н.П.Абрамов</v>
          </cell>
          <cell r="X60" t="str">
            <v xml:space="preserve">          АО "Норильский комбинат"                                            Н.П.Абрамов</v>
          </cell>
          <cell r="AJ60" t="str">
            <v xml:space="preserve">          АО "Норильский комбинат"                                            Н.П.Абрамов</v>
          </cell>
          <cell r="AV60" t="str">
            <v xml:space="preserve">          АО "Норильский комбинат"                                            Н.П.Абрамов</v>
          </cell>
          <cell r="BH60" t="str">
            <v xml:space="preserve">          АО "Норильский комбинат"                                            Н.П.Абрамов</v>
          </cell>
        </row>
        <row r="64">
          <cell r="K64" t="str">
            <v xml:space="preserve">         </v>
          </cell>
          <cell r="W64" t="str">
            <v xml:space="preserve">         </v>
          </cell>
          <cell r="AI64" t="str">
            <v xml:space="preserve">         </v>
          </cell>
          <cell r="AU64" t="str">
            <v xml:space="preserve">         </v>
          </cell>
          <cell r="BG64" t="str">
            <v xml:space="preserve">         </v>
          </cell>
        </row>
        <row r="65">
          <cell r="K65" t="str">
            <v xml:space="preserve">                                                               СОГЛАСОВАНО :</v>
          </cell>
          <cell r="W65" t="str">
            <v xml:space="preserve">                                                               СОГЛАСОВАНО :</v>
          </cell>
          <cell r="AI65" t="str">
            <v xml:space="preserve">                                                               СОГЛАСОВАНО :</v>
          </cell>
          <cell r="AU65" t="str">
            <v xml:space="preserve">                                                               СОГЛАСОВАНО :</v>
          </cell>
          <cell r="BG65" t="str">
            <v xml:space="preserve">                                                               СОГЛАСОВАНО :</v>
          </cell>
        </row>
        <row r="66">
          <cell r="K66" t="str">
            <v xml:space="preserve">         Директор РАО по экономике</v>
          </cell>
          <cell r="O66" t="str">
            <v xml:space="preserve">         Директор РАО по финансам</v>
          </cell>
          <cell r="W66" t="str">
            <v xml:space="preserve">         Директор РАО по экономике</v>
          </cell>
          <cell r="AA66" t="str">
            <v xml:space="preserve">         Директор РАО по финансам</v>
          </cell>
          <cell r="AI66" t="str">
            <v xml:space="preserve">         Директор РАО по экономике</v>
          </cell>
          <cell r="AM66" t="str">
            <v xml:space="preserve">         Директор РАО по финансам</v>
          </cell>
          <cell r="AU66" t="str">
            <v xml:space="preserve">         Директор РАО по экономике</v>
          </cell>
          <cell r="AY66" t="str">
            <v xml:space="preserve">         Директор РАО по финансам</v>
          </cell>
          <cell r="BG66" t="str">
            <v xml:space="preserve">         Директор РАО по экономике</v>
          </cell>
          <cell r="BK66" t="str">
            <v xml:space="preserve">         Директор РАО по финансам</v>
          </cell>
        </row>
        <row r="68">
          <cell r="L68" t="str">
            <v xml:space="preserve">                      Ж.И.Розенберг</v>
          </cell>
          <cell r="P68" t="str">
            <v xml:space="preserve">               Т.Л.Хлыстова</v>
          </cell>
          <cell r="X68" t="str">
            <v xml:space="preserve">                      Ж.И.Розенберг</v>
          </cell>
          <cell r="AB68" t="str">
            <v xml:space="preserve">               Т.Л.Хлыстова</v>
          </cell>
          <cell r="AJ68" t="str">
            <v xml:space="preserve">                      Ж.И.Розенберг</v>
          </cell>
          <cell r="AN68" t="str">
            <v xml:space="preserve">               Т.Л.Хлыстова</v>
          </cell>
          <cell r="AV68" t="str">
            <v xml:space="preserve">                      Ж.И.Розенберг</v>
          </cell>
          <cell r="AZ68" t="str">
            <v xml:space="preserve">               Т.Л.Хлыстова</v>
          </cell>
          <cell r="BH68" t="str">
            <v xml:space="preserve">                      Ж.И.Розенберг</v>
          </cell>
          <cell r="BL68" t="str">
            <v xml:space="preserve">               Т.Л.Хлыстова</v>
          </cell>
        </row>
        <row r="69">
          <cell r="L69" t="str">
            <v>"     "                        1997 год</v>
          </cell>
          <cell r="O69" t="str">
            <v xml:space="preserve">        "     "                        1997 год</v>
          </cell>
          <cell r="X69" t="str">
            <v>"     "                        1997 год</v>
          </cell>
          <cell r="AA69" t="str">
            <v xml:space="preserve">        "     "                        1997 год</v>
          </cell>
          <cell r="AJ69" t="str">
            <v>"     "                        1997 год</v>
          </cell>
          <cell r="AM69" t="str">
            <v xml:space="preserve">        "     "                        1997 год</v>
          </cell>
          <cell r="AV69" t="str">
            <v>"     "                        1997 год</v>
          </cell>
          <cell r="AY69" t="str">
            <v xml:space="preserve">        "     "                        1997 год</v>
          </cell>
          <cell r="BH69" t="str">
            <v>"     "                        1997 год</v>
          </cell>
          <cell r="BK69" t="str">
            <v xml:space="preserve">        "     "                        1997 год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Инструкция"/>
      <sheetName val="Легенда"/>
      <sheetName val="ФЭП"/>
      <sheetName val="СВОД"/>
      <sheetName val="Ввод"/>
      <sheetName val="Лист1"/>
      <sheetName val="ТЭП 1"/>
      <sheetName val="ЗПО 1"/>
      <sheetName val="Себ 1"/>
      <sheetName val="Р-Д 1"/>
      <sheetName val="В-1"/>
      <sheetName val="В-2"/>
      <sheetName val="ФД с эскроу 1"/>
      <sheetName val="СТРАТ 1"/>
      <sheetName val="C-F 1"/>
      <sheetName val="CF год (презентация)"/>
      <sheetName val="АЧП (презентация)"/>
      <sheetName val="Для презентации"/>
      <sheetName val="ДЭиФ 1"/>
      <sheetName val="СКБ"/>
      <sheetName val="Паркинг"/>
      <sheetName val="СЕТИ"/>
      <sheetName val="СЕБЕСТОИМ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6">
          <cell r="B116" t="str">
            <v>Бизнес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бивка площадей"/>
      <sheetName val="Параметры"/>
      <sheetName val="Доходы"/>
      <sheetName val="Опер прибыль"/>
      <sheetName val="свод"/>
      <sheetName val="Поток"/>
      <sheetName val="ГКВ"/>
      <sheetName val="Исходные"/>
      <sheetName val="Cash Flow"/>
      <sheetName val="Затраты"/>
      <sheetName val="ДДС"/>
      <sheetName val="Отчет"/>
      <sheetName val="Отчет (2)"/>
      <sheetName val="ПУ"/>
      <sheetName val="EVA"/>
      <sheetName val="Рисунки"/>
      <sheetName val="К Центр"/>
      <sheetName val="Паркинг"/>
      <sheetName val="Торговля"/>
      <sheetName val="Офисы"/>
      <sheetName val="Гостиница"/>
      <sheetName val="Структура затрат"/>
      <sheetName val="ССР"/>
      <sheetName val="Динамика_прогноз"/>
      <sheetName val="Продажи (2)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D6">
            <v>2</v>
          </cell>
        </row>
        <row r="10">
          <cell r="D10">
            <v>0</v>
          </cell>
        </row>
        <row r="14">
          <cell r="C14">
            <v>0.18</v>
          </cell>
        </row>
        <row r="15">
          <cell r="C15">
            <v>0.24</v>
          </cell>
        </row>
        <row r="16">
          <cell r="C16">
            <v>2.2000000000000002E-2</v>
          </cell>
        </row>
        <row r="17">
          <cell r="C17">
            <v>2.7777777777777776E-2</v>
          </cell>
        </row>
        <row r="23">
          <cell r="D23">
            <v>9.5445115010332149E-2</v>
          </cell>
        </row>
        <row r="27">
          <cell r="D27">
            <v>5.8300524425836331E-2</v>
          </cell>
        </row>
        <row r="31">
          <cell r="D31">
            <v>6.0113201502556501E-2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Доходы"/>
      <sheetName val="Роли-Доли"/>
      <sheetName val="CF-П"/>
      <sheetName val="CF ФП"/>
      <sheetName val="Себестоимость"/>
      <sheetName val="Диограмма"/>
      <sheetName val="Допущения"/>
      <sheetName val="контакт с доп согл"/>
      <sheetName val="master"/>
      <sheetName val="Const"/>
      <sheetName val="Титульный"/>
      <sheetName val="Data"/>
    </sheetNames>
    <sheetDataSet>
      <sheetData sheetId="0"/>
      <sheetData sheetId="1"/>
      <sheetData sheetId="2">
        <row r="82">
          <cell r="B82">
            <v>29</v>
          </cell>
        </row>
      </sheetData>
      <sheetData sheetId="3">
        <row r="82">
          <cell r="B82">
            <v>29</v>
          </cell>
        </row>
      </sheetData>
      <sheetData sheetId="4" refreshError="1">
        <row r="82">
          <cell r="B82">
            <v>29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ect_SWOT"/>
      <sheetName val="Лист8"/>
      <sheetName val="АРХ"/>
      <sheetName val="И"/>
    </sheetNames>
    <sheetDataSet>
      <sheetData sheetId="0"/>
      <sheetData sheetId="1"/>
      <sheetData sheetId="2">
        <row r="1">
          <cell r="H1" t="str">
            <v>Контрагент</v>
          </cell>
        </row>
        <row r="2">
          <cell r="H2" t="str">
            <v>3 АРТ ООО</v>
          </cell>
        </row>
        <row r="3">
          <cell r="H3" t="str">
            <v>3ДПроект ООО</v>
          </cell>
        </row>
        <row r="4">
          <cell r="H4" t="str">
            <v>DHL</v>
          </cell>
        </row>
        <row r="5">
          <cell r="H5" t="str">
            <v>GHK</v>
          </cell>
        </row>
        <row r="6">
          <cell r="H6" t="str">
            <v>Graciano Antonino</v>
          </cell>
        </row>
        <row r="7">
          <cell r="H7" t="str">
            <v>Lissoni Associated</v>
          </cell>
        </row>
        <row r="8">
          <cell r="H8" t="str">
            <v xml:space="preserve">CODEST </v>
          </cell>
        </row>
        <row r="9">
          <cell r="H9" t="str">
            <v>SDP-interior</v>
          </cell>
        </row>
        <row r="10">
          <cell r="H10" t="str">
            <v>NAME ARCHITECTURE LLC</v>
          </cell>
        </row>
        <row r="11">
          <cell r="H11" t="str">
            <v>MRMD (Nicholas Rettie)</v>
          </cell>
        </row>
        <row r="12">
          <cell r="H12" t="str">
            <v>АБИ 1 ООО</v>
          </cell>
        </row>
        <row r="13">
          <cell r="H13" t="str">
            <v>АБД ООО</v>
          </cell>
        </row>
        <row r="14">
          <cell r="H14" t="str">
            <v>А-Б студия ООО</v>
          </cell>
        </row>
        <row r="15">
          <cell r="H15" t="str">
            <v>А-БЮРО ООО</v>
          </cell>
        </row>
        <row r="16">
          <cell r="H16" t="str">
            <v>АВАНГАРД-К ООО</v>
          </cell>
        </row>
        <row r="17">
          <cell r="H17" t="str">
            <v>АВАНГАРД-М ООО</v>
          </cell>
        </row>
        <row r="18">
          <cell r="H18" t="str">
            <v>АВИВА ПСК ООО</v>
          </cell>
        </row>
        <row r="19">
          <cell r="H19" t="str">
            <v>Аверс АСК ООО</v>
          </cell>
        </row>
        <row r="20">
          <cell r="H20" t="str">
            <v>АДСМ ООО</v>
          </cell>
        </row>
        <row r="21">
          <cell r="H21" t="str">
            <v>А-гласс ООО</v>
          </cell>
        </row>
        <row r="22">
          <cell r="H22" t="str">
            <v>Азурит ПСК ООО</v>
          </cell>
        </row>
        <row r="23">
          <cell r="H23" t="str">
            <v>АйДи Группа ООО</v>
          </cell>
        </row>
        <row r="24">
          <cell r="H24" t="str">
            <v>Акулова Наталья Сергеевна ИП</v>
          </cell>
        </row>
        <row r="25">
          <cell r="H25" t="str">
            <v>АкваВест ООО</v>
          </cell>
        </row>
        <row r="26">
          <cell r="H26" t="str">
            <v>Аластра ООО</v>
          </cell>
        </row>
        <row r="27">
          <cell r="H27" t="str">
            <v>Аластра СК ООО</v>
          </cell>
        </row>
        <row r="28">
          <cell r="H28" t="str">
            <v>Альтек-Строй ООО</v>
          </cell>
        </row>
        <row r="29">
          <cell r="H29" t="str">
            <v>Алкотек ООО</v>
          </cell>
        </row>
        <row r="30">
          <cell r="H30" t="str">
            <v>АЛСНАБ ООО</v>
          </cell>
        </row>
        <row r="31">
          <cell r="H31" t="str">
            <v>Альтаир ООО</v>
          </cell>
        </row>
        <row r="32">
          <cell r="H32" t="str">
            <v>Альфа сервис групп ООО</v>
          </cell>
        </row>
        <row r="33">
          <cell r="H33" t="str">
            <v>Альянс Строителей НП СРО</v>
          </cell>
        </row>
        <row r="34">
          <cell r="H34" t="str">
            <v>Алтаджа Рус ООО</v>
          </cell>
        </row>
        <row r="35">
          <cell r="H35" t="str">
            <v>Альянс ООО</v>
          </cell>
        </row>
        <row r="36">
          <cell r="H36" t="str">
            <v>Альпика ООО</v>
          </cell>
        </row>
        <row r="37">
          <cell r="H37" t="str">
            <v>Аксис ООО</v>
          </cell>
        </row>
        <row r="38">
          <cell r="H38" t="str">
            <v>АМК Альянс ООО</v>
          </cell>
        </row>
        <row r="39">
          <cell r="H39" t="str">
            <v>Аметист МТСК ООО</v>
          </cell>
        </row>
        <row r="40">
          <cell r="H40" t="str">
            <v>Аметист СК ООО</v>
          </cell>
        </row>
        <row r="41">
          <cell r="H41" t="str">
            <v>Амтекс ООО</v>
          </cell>
        </row>
        <row r="42">
          <cell r="H42" t="str">
            <v>Англетер.орг ООО</v>
          </cell>
        </row>
        <row r="43">
          <cell r="H43" t="str">
            <v>АНТ ЯПЫ САНАЙИ ВЕ ТИДЖАРЕТ ЛИМИТЕД ШИРКЕТИ</v>
          </cell>
        </row>
        <row r="44">
          <cell r="H44" t="str">
            <v>АНТ ЯПЫ ООО</v>
          </cell>
        </row>
        <row r="45">
          <cell r="H45" t="str">
            <v>АНТ ЯПЫ ООО + Беспалова Е.В.</v>
          </cell>
        </row>
        <row r="46">
          <cell r="H46" t="str">
            <v>АНТ ЯПЫ ООО + Джегрий М.И.</v>
          </cell>
        </row>
        <row r="47">
          <cell r="H47" t="str">
            <v>АНТ ЯПЫ ООО + Климочкина В.П.</v>
          </cell>
        </row>
        <row r="48">
          <cell r="H48" t="str">
            <v>АПТ Проект ООО</v>
          </cell>
        </row>
        <row r="49">
          <cell r="H49" t="str">
            <v>АПЕКС СК ООО</v>
          </cell>
        </row>
        <row r="50">
          <cell r="H50" t="str">
            <v>Арабеска ателье ООО</v>
          </cell>
        </row>
        <row r="51">
          <cell r="H51" t="str">
            <v>АР-Групп ООО</v>
          </cell>
        </row>
        <row r="52">
          <cell r="H52" t="str">
            <v>АртМеталл Компания ООО</v>
          </cell>
        </row>
        <row r="53">
          <cell r="H53" t="str">
            <v>АрсеналъСтрой ООО</v>
          </cell>
        </row>
        <row r="54">
          <cell r="H54" t="str">
            <v>АРС Моспромстрой ООО</v>
          </cell>
        </row>
        <row r="55">
          <cell r="H55" t="str">
            <v>АРС Планета ООО</v>
          </cell>
        </row>
        <row r="56">
          <cell r="H56" t="str">
            <v>Армада ООО</v>
          </cell>
        </row>
        <row r="57">
          <cell r="H57" t="str">
            <v>АртДекО ООО</v>
          </cell>
        </row>
        <row r="58">
          <cell r="H58" t="str">
            <v>АРТДЕКО ООО</v>
          </cell>
        </row>
        <row r="59">
          <cell r="H59" t="str">
            <v>АРТ-Ландшафт ОО</v>
          </cell>
        </row>
        <row r="60">
          <cell r="H60" t="str">
            <v>Археологические изыскания в строительстве ООО</v>
          </cell>
        </row>
        <row r="61">
          <cell r="H61" t="str">
            <v>Арх Квартал ПМ ООО</v>
          </cell>
        </row>
        <row r="62">
          <cell r="H62" t="str">
            <v>Арх Проект-2 ООО</v>
          </cell>
        </row>
        <row r="63">
          <cell r="H63" t="str">
            <v>Археологическое проектирование в строительстве ООО</v>
          </cell>
        </row>
        <row r="64">
          <cell r="H64" t="str">
            <v>АрхиДеко ООО</v>
          </cell>
        </row>
        <row r="65">
          <cell r="H65" t="str">
            <v>Архитектурно- Дизайнерская мастерская Чернихова А.А.</v>
          </cell>
        </row>
        <row r="66">
          <cell r="H66" t="str">
            <v>Архитектурная Мастерская "СКИП"</v>
          </cell>
        </row>
        <row r="67">
          <cell r="H67" t="str">
            <v>АРХБАЗА ООО</v>
          </cell>
        </row>
        <row r="68">
          <cell r="H68" t="str">
            <v>АрхБетон ПСК</v>
          </cell>
        </row>
        <row r="69">
          <cell r="H69" t="str">
            <v>Архитектурный Диалог с Мегаполисом ООО</v>
          </cell>
        </row>
        <row r="70">
          <cell r="H70" t="str">
            <v>Архитекторы АБД ООО</v>
          </cell>
        </row>
        <row r="71">
          <cell r="H71" t="str">
            <v>Архитектурная Группа ДНК ООО</v>
          </cell>
        </row>
        <row r="72">
          <cell r="H72" t="str">
            <v>Архитектурная группа Н2А ООО</v>
          </cell>
        </row>
        <row r="73">
          <cell r="H73" t="str">
            <v>Архитектурно-реставрационная мастерская "Фаросъ" ООО</v>
          </cell>
        </row>
        <row r="74">
          <cell r="H74" t="str">
            <v>АСВ Инжиниринг ООО</v>
          </cell>
        </row>
        <row r="75">
          <cell r="H75" t="str">
            <v>АСГ ТРАНСФОРМАТОРЕН ООО</v>
          </cell>
        </row>
        <row r="76">
          <cell r="H76" t="str">
            <v>АСТРА ООО</v>
          </cell>
        </row>
        <row r="77">
          <cell r="H77" t="str">
            <v>АСТЭРА ООО</v>
          </cell>
        </row>
        <row r="78">
          <cell r="H78" t="str">
            <v>АТИ по Южному административному округу г.Москвы</v>
          </cell>
        </row>
        <row r="79">
          <cell r="H79" t="str">
            <v>Атлант ПСК ООО</v>
          </cell>
        </row>
        <row r="80">
          <cell r="H80" t="str">
            <v>АтлантСтройСервис ООО</v>
          </cell>
        </row>
        <row r="81">
          <cell r="H81" t="str">
            <v>Атриа Магна</v>
          </cell>
        </row>
        <row r="82">
          <cell r="H82" t="str">
            <v>Атриа Магна ООО</v>
          </cell>
        </row>
        <row r="83">
          <cell r="H83" t="str">
            <v>Атоминжиниринг ООО</v>
          </cell>
        </row>
        <row r="84">
          <cell r="H84" t="str">
            <v>АФ ООО</v>
          </cell>
        </row>
        <row r="85">
          <cell r="H85" t="str">
            <v>БилдСитиГрупп ООО+Багаутдинова Г.Ю.</v>
          </cell>
        </row>
        <row r="86">
          <cell r="H86" t="str">
            <v xml:space="preserve">Баталов А.Л. </v>
          </cell>
        </row>
        <row r="87">
          <cell r="H87" t="str">
            <v>Бекшта констракшин ООО</v>
          </cell>
        </row>
        <row r="88">
          <cell r="H88" t="str">
            <v>Беспалова Е.В.</v>
          </cell>
        </row>
        <row r="89">
          <cell r="H89" t="str">
            <v>Белый Жираф РПК ООО</v>
          </cell>
        </row>
        <row r="90">
          <cell r="H90" t="str">
            <v>Бизнес Строй Альянс ООО</v>
          </cell>
        </row>
        <row r="91">
          <cell r="H91" t="str">
            <v>Бизнес-Кадастр ООО</v>
          </cell>
        </row>
        <row r="92">
          <cell r="H92" t="str">
            <v>Билд Сити Групп ООО</v>
          </cell>
        </row>
        <row r="93">
          <cell r="H93" t="str">
            <v>Билд Сити ООО</v>
          </cell>
        </row>
        <row r="94">
          <cell r="H94" t="str">
            <v>Блэнк Архитэктс ЗАО</v>
          </cell>
        </row>
        <row r="95">
          <cell r="H95" t="str">
            <v>БК РУС ООО</v>
          </cell>
        </row>
        <row r="96">
          <cell r="H96" t="str">
            <v>БОН ООО</v>
          </cell>
        </row>
        <row r="97">
          <cell r="H97" t="str">
            <v>Бюро 500 ООО</v>
          </cell>
        </row>
        <row r="98">
          <cell r="H98" t="str">
            <v>Брава консалтинг групп ООО</v>
          </cell>
        </row>
        <row r="99">
          <cell r="H99" t="str">
            <v>Брик Лайн Менеджмент ООО</v>
          </cell>
        </row>
        <row r="100">
          <cell r="H100" t="str">
            <v>Брик Лайн Проперти Менеджмент ООО</v>
          </cell>
        </row>
        <row r="101">
          <cell r="H101" t="str">
            <v>Брик Лайн Проперти Менеджмент ООО + СтройМаркет ООО</v>
          </cell>
        </row>
        <row r="102">
          <cell r="H102" t="str">
            <v>Брилар ООО</v>
          </cell>
        </row>
        <row r="103">
          <cell r="H103" t="str">
            <v>Британский Страховой Дом ООО</v>
          </cell>
        </row>
        <row r="104">
          <cell r="H104" t="str">
            <v>Брокус ООО</v>
          </cell>
        </row>
        <row r="105">
          <cell r="H105" t="str">
            <v>БРТ РУС ООО</v>
          </cell>
        </row>
        <row r="106">
          <cell r="H106" t="str">
            <v>Брокус ООО+БилдСитиГрупп ООО</v>
          </cell>
        </row>
        <row r="107">
          <cell r="H107" t="str">
            <v>Бруцкус Батек Архитектен Партнершафт Партнерство</v>
          </cell>
        </row>
        <row r="108">
          <cell r="H108" t="str">
            <v>Бытовкин ООО</v>
          </cell>
        </row>
        <row r="109">
          <cell r="H109" t="str">
            <v>БРОК Констракшн ООО</v>
          </cell>
        </row>
        <row r="110">
          <cell r="H110" t="str">
            <v>Бубнов В.И.</v>
          </cell>
        </row>
        <row r="111">
          <cell r="H111" t="str">
            <v>БСбюро ООО</v>
          </cell>
        </row>
        <row r="112">
          <cell r="H112" t="str">
            <v>Быков А.М.</v>
          </cell>
        </row>
        <row r="113">
          <cell r="H113" t="str">
            <v>Бэст Связь ООО</v>
          </cell>
        </row>
        <row r="114">
          <cell r="H114" t="str">
            <v>ВадисГео НПП ЗАО</v>
          </cell>
        </row>
        <row r="115">
          <cell r="H115" t="str">
            <v>Вайринг ООО</v>
          </cell>
        </row>
        <row r="116">
          <cell r="H116" t="str">
            <v>Ваш индивидуальный Проект ООО</v>
          </cell>
        </row>
        <row r="117">
          <cell r="H117" t="str">
            <v>Велнес Консалтинг Групп ООО</v>
          </cell>
        </row>
        <row r="118">
          <cell r="H118" t="str">
            <v>Вентснаб Груп ООО</v>
          </cell>
        </row>
        <row r="119">
          <cell r="H119" t="str">
            <v>ВентСнаб ООО</v>
          </cell>
        </row>
        <row r="120">
          <cell r="H120" t="str">
            <v>Верда Москва ООО</v>
          </cell>
        </row>
        <row r="121">
          <cell r="H121" t="str">
            <v>Верисел Проекты ООО</v>
          </cell>
        </row>
        <row r="122">
          <cell r="H122" t="str">
            <v xml:space="preserve">Виноградов В.А. </v>
          </cell>
        </row>
        <row r="123">
          <cell r="H123" t="str">
            <v>Волков А.Н.  ИП</v>
          </cell>
        </row>
        <row r="124">
          <cell r="H124" t="str">
            <v>Восход ГК ООО</v>
          </cell>
        </row>
        <row r="125">
          <cell r="H125" t="str">
            <v>Володина А.В.</v>
          </cell>
        </row>
        <row r="126">
          <cell r="H126" t="str">
            <v>ВУДСТОУН ООО</v>
          </cell>
        </row>
        <row r="127">
          <cell r="H127" t="str">
            <v>ВП-МЕДИА ООО</v>
          </cell>
        </row>
        <row r="128">
          <cell r="H128" t="str">
            <v>ВУДМЭЙКЕР ООО</v>
          </cell>
        </row>
        <row r="129">
          <cell r="H129" t="str">
            <v>ВЭК Юнион</v>
          </cell>
        </row>
        <row r="130">
          <cell r="H130" t="str">
            <v>Галерея на Пречистинке ООО</v>
          </cell>
        </row>
        <row r="131">
          <cell r="H131" t="str">
            <v>Гарант ООО</v>
          </cell>
        </row>
        <row r="132">
          <cell r="H132" t="str">
            <v>ГарантСтройПроект ООО</v>
          </cell>
        </row>
        <row r="133">
          <cell r="H133" t="str">
            <v>ГарантСтройПроект ООО + Вайринг ООО</v>
          </cell>
        </row>
        <row r="134">
          <cell r="H134" t="str">
            <v>Гарант безопасности ООО</v>
          </cell>
        </row>
        <row r="135">
          <cell r="H135" t="str">
            <v>Гарант безопасности+ ООО</v>
          </cell>
        </row>
        <row r="136">
          <cell r="H136" t="str">
            <v>ГАРАНТ-ПРОЕКТ ООО</v>
          </cell>
        </row>
        <row r="137">
          <cell r="H137" t="str">
            <v>Гардарика ООО</v>
          </cell>
        </row>
        <row r="138">
          <cell r="H138" t="str">
            <v>ГАФА ООО</v>
          </cell>
        </row>
        <row r="139">
          <cell r="H139" t="str">
            <v>ГЕОАВТОМАТИКА ООО</v>
          </cell>
        </row>
        <row r="140">
          <cell r="H140" t="str">
            <v>ГЕОСФЕРА ООО</v>
          </cell>
        </row>
        <row r="141">
          <cell r="H141" t="str">
            <v>ГЕОКОН ООО</v>
          </cell>
        </row>
        <row r="142">
          <cell r="H142" t="str">
            <v>Гео Инженеринг ООО</v>
          </cell>
        </row>
        <row r="143">
          <cell r="H143" t="str">
            <v>Гео Плюс Проект ООО (ГПП ООО)</v>
          </cell>
        </row>
        <row r="144">
          <cell r="H144" t="str">
            <v>ГЕОГОРПРОЕКТ ООО</v>
          </cell>
        </row>
        <row r="145">
          <cell r="H145" t="str">
            <v>ГЕОПРО ООО</v>
          </cell>
        </row>
        <row r="146">
          <cell r="H146" t="str">
            <v>ГЕОСФЕРА ООО</v>
          </cell>
        </row>
        <row r="147">
          <cell r="H147" t="str">
            <v>Гидроспецстрой П ООО</v>
          </cell>
        </row>
        <row r="148">
          <cell r="H148" t="str">
            <v>Гидрострой  ООО</v>
          </cell>
        </row>
        <row r="149">
          <cell r="H149" t="str">
            <v>Гипроавтотранс ЗАО</v>
          </cell>
        </row>
        <row r="150">
          <cell r="H150" t="str">
            <v>Гостиница Белград АО</v>
          </cell>
        </row>
        <row r="151">
          <cell r="H151" t="str">
            <v>ГК Инжглобал ЗАО</v>
          </cell>
        </row>
        <row r="152">
          <cell r="H152" t="str">
            <v>ГлавЛабГрупп ООО</v>
          </cell>
        </row>
        <row r="153">
          <cell r="H153" t="str">
            <v>ГлавАПУ ГУП</v>
          </cell>
        </row>
        <row r="154">
          <cell r="H154" t="str">
            <v>Гласспром НПО ООО</v>
          </cell>
        </row>
        <row r="155">
          <cell r="H155" t="str">
            <v>ГлобалПроектСтрой ООО</v>
          </cell>
        </row>
        <row r="156">
          <cell r="H156" t="str">
            <v>Гледен Капитал ООО</v>
          </cell>
        </row>
        <row r="157">
          <cell r="H157" t="str">
            <v>Глекель энд Партнерс ООО</v>
          </cell>
        </row>
        <row r="158">
          <cell r="H158" t="str">
            <v>ГорГеоСтрой ООО</v>
          </cell>
        </row>
        <row r="159">
          <cell r="H159" t="str">
            <v xml:space="preserve">Годлевская  А.Т. </v>
          </cell>
        </row>
        <row r="160">
          <cell r="H160" t="str">
            <v>Градострой (ЭлитСтрой)</v>
          </cell>
        </row>
        <row r="161">
          <cell r="H161" t="str">
            <v>Грес-Керамика ООО</v>
          </cell>
        </row>
        <row r="162">
          <cell r="H162" t="str">
            <v>Группа Электроэнергетика ООО</v>
          </cell>
        </row>
        <row r="163">
          <cell r="H163" t="str">
            <v>Группа Компаний БИС ООО</v>
          </cell>
        </row>
        <row r="164">
          <cell r="H164" t="str">
            <v>ГТО ООО</v>
          </cell>
        </row>
        <row r="165">
          <cell r="H165" t="str">
            <v>ГРМ ООО</v>
          </cell>
        </row>
        <row r="166">
          <cell r="H166" t="str">
            <v>Группа Компаний Феам ООО</v>
          </cell>
        </row>
        <row r="167">
          <cell r="H167" t="str">
            <v>Группа Ресурс</v>
          </cell>
        </row>
        <row r="168">
          <cell r="H168" t="str">
            <v>Данкет Плюс ООО</v>
          </cell>
        </row>
        <row r="169">
          <cell r="H169" t="str">
            <v>Даймонд технолоджи ООО</v>
          </cell>
        </row>
        <row r="170">
          <cell r="H170" t="str">
            <v>ДБСГ ООО</v>
          </cell>
        </row>
        <row r="171">
          <cell r="H171" t="str">
            <v>ДВГ Капстрой ООО</v>
          </cell>
        </row>
        <row r="172">
          <cell r="H172" t="str">
            <v>ДВГ проект ООО</v>
          </cell>
        </row>
        <row r="173">
          <cell r="H173" t="str">
            <v>Два немца ООО</v>
          </cell>
        </row>
        <row r="174">
          <cell r="H174" t="str">
            <v>Емельянов А.Р. ИП+Два немца ООО</v>
          </cell>
        </row>
        <row r="175">
          <cell r="H175" t="str">
            <v>ДЕЗ района Якиманка ГУП г. Москвы</v>
          </cell>
        </row>
        <row r="176">
          <cell r="H176" t="str">
            <v>Девелопмент Сервис Групп ООО</v>
          </cell>
        </row>
        <row r="177">
          <cell r="H177" t="str">
            <v>Декарт ООО</v>
          </cell>
        </row>
        <row r="178">
          <cell r="H178" t="str">
            <v>ДельтаСтрой ООО</v>
          </cell>
        </row>
        <row r="179">
          <cell r="H179" t="str">
            <v>ДЕЛСНАБ ООО</v>
          </cell>
        </row>
        <row r="180">
          <cell r="H180" t="str">
            <v>Деметра Д КК ООО</v>
          </cell>
        </row>
        <row r="181">
          <cell r="H181" t="str">
            <v>Джегрий М.И.</v>
          </cell>
        </row>
        <row r="182">
          <cell r="H182" t="str">
            <v>Дженерал Строй ООО</v>
          </cell>
        </row>
        <row r="183">
          <cell r="H183" t="str">
            <v>Джифлекс ООО</v>
          </cell>
        </row>
        <row r="184">
          <cell r="H184" t="str">
            <v>Джонс Лэнг ЛаCаль ООО</v>
          </cell>
        </row>
        <row r="185">
          <cell r="H185" t="str">
            <v>ДИАЛОГ ООО</v>
          </cell>
        </row>
        <row r="186">
          <cell r="H186" t="str">
            <v>ДиапазонСервис ООО</v>
          </cell>
        </row>
        <row r="187">
          <cell r="H187" t="str">
            <v>ДиДиПи-Инжиниринг ООО</v>
          </cell>
        </row>
        <row r="188">
          <cell r="H188" t="str">
            <v>Дизайн АК ЗАО</v>
          </cell>
        </row>
        <row r="189">
          <cell r="H189" t="str">
            <v>Димарин ООО</v>
          </cell>
        </row>
        <row r="190">
          <cell r="H190" t="str">
            <v>Димлен ООО</v>
          </cell>
        </row>
        <row r="191">
          <cell r="H191" t="str">
            <v>Дирекция инфраструктуры ГУП Московский метрополитен</v>
          </cell>
        </row>
        <row r="192">
          <cell r="H192" t="str">
            <v>ДиПОС ПКФ ООО</v>
          </cell>
        </row>
        <row r="193">
          <cell r="H193" t="str">
            <v>ДКЛ ООО</v>
          </cell>
        </row>
        <row r="194">
          <cell r="H194" t="str">
            <v>Домите ООО</v>
          </cell>
        </row>
        <row r="195">
          <cell r="H195" t="str">
            <v>ДСФ-инжиниринг ООО</v>
          </cell>
        </row>
        <row r="196">
          <cell r="H196" t="str">
            <v>ДОМСТРОЙ-РАЗВИТИЕ ООО</v>
          </cell>
        </row>
        <row r="197">
          <cell r="H197" t="str">
            <v>Дубинин И.В. ИП</v>
          </cell>
        </row>
        <row r="198">
          <cell r="H198" t="str">
            <v>Евроконсалтинг ЗАО</v>
          </cell>
        </row>
        <row r="199">
          <cell r="H199" t="str">
            <v>Имидж Дизайн Групп ЗАО (ИДГ)</v>
          </cell>
        </row>
        <row r="200">
          <cell r="H200" t="str">
            <v>З-д Металлической и Медицинской Мебели ЗАО</v>
          </cell>
        </row>
        <row r="201">
          <cell r="H201" t="str">
            <v>Зеркально-стекольная комания ООО</v>
          </cell>
        </row>
        <row r="202">
          <cell r="H202" t="str">
            <v>ЗЕТ-Проект ООО</v>
          </cell>
        </row>
        <row r="203">
          <cell r="H203" t="str">
            <v>Иванов В.В. ИП</v>
          </cell>
        </row>
        <row r="204">
          <cell r="H204" t="str">
            <v>ИГИТ ООО</v>
          </cell>
        </row>
        <row r="205">
          <cell r="H205" t="str">
            <v>Имидж Дизайн Групп ЗАО (ИДГ)</v>
          </cell>
        </row>
        <row r="206">
          <cell r="H206" t="str">
            <v>ИЛ Северный город ООО</v>
          </cell>
        </row>
        <row r="207">
          <cell r="H207" t="str">
            <v>ИМХОТЕП Строительная компания ООО</v>
          </cell>
        </row>
        <row r="208">
          <cell r="H208" t="str">
            <v>ИМХОТЕП Строительная компания ООО + Управление Инженерных Работ-37 ООО</v>
          </cell>
        </row>
        <row r="209">
          <cell r="H209" t="str">
            <v>ИК БИЛЛДЭКС ООО</v>
          </cell>
        </row>
        <row r="210">
          <cell r="H210" t="str">
            <v>ИНВА ООО</v>
          </cell>
        </row>
        <row r="211">
          <cell r="H211" t="str">
            <v>ИнвестСовТех ООО</v>
          </cell>
        </row>
        <row r="212">
          <cell r="H212" t="str">
            <v>ИНЖ-ГРУП ООО</v>
          </cell>
        </row>
        <row r="213">
          <cell r="H213" t="str">
            <v>Инженерное бюро Юркевича ООО</v>
          </cell>
        </row>
        <row r="214">
          <cell r="H214" t="str">
            <v>Инжгеоком ООО</v>
          </cell>
        </row>
        <row r="215">
          <cell r="H215" t="str">
            <v>Инжпроект-М ООО</v>
          </cell>
        </row>
        <row r="216">
          <cell r="H216" t="str">
            <v>Инжпроект ООО</v>
          </cell>
        </row>
        <row r="217">
          <cell r="H217" t="str">
            <v>Инжстрой ООО</v>
          </cell>
        </row>
        <row r="218">
          <cell r="H218" t="str">
            <v>Инжстройпроект ООО</v>
          </cell>
        </row>
        <row r="219">
          <cell r="H219" t="str">
            <v>ИнжСтройКом ООО</v>
          </cell>
        </row>
        <row r="220">
          <cell r="H220" t="str">
            <v>ИНКОЛОР ООО</v>
          </cell>
        </row>
        <row r="221">
          <cell r="H221" t="str">
            <v>Институт Генплана Москвы ГАУ</v>
          </cell>
        </row>
        <row r="222">
          <cell r="H222" t="str">
            <v>Институт комплексного развития территорий ООО</v>
          </cell>
        </row>
        <row r="223">
          <cell r="H223" t="str">
            <v>Институт корпоративного управления ОАО</v>
          </cell>
        </row>
        <row r="224">
          <cell r="H224" t="str">
            <v>Институт экологич проектир-я и изысканий ЗАО (ИЭПИ ЗАО)</v>
          </cell>
        </row>
        <row r="225">
          <cell r="H225" t="str">
            <v>ИнтерДенис Фирма ООО</v>
          </cell>
        </row>
        <row r="226">
          <cell r="H226" t="str">
            <v>Инфрастрой ООО</v>
          </cell>
        </row>
        <row r="227">
          <cell r="H227" t="str">
            <v>Инфо-Гарант-Сервис ООО</v>
          </cell>
        </row>
        <row r="228">
          <cell r="H228" t="str">
            <v>ИП Бырко И.И.</v>
          </cell>
        </row>
        <row r="229">
          <cell r="H229" t="str">
            <v>ИСТОКСтрой Фирма ООО</v>
          </cell>
        </row>
        <row r="230">
          <cell r="H230" t="str">
            <v>ИТЦ Мосгосэнергонадзор АНО</v>
          </cell>
        </row>
        <row r="231">
          <cell r="H231" t="str">
            <v>КА2 ГРУПП ООО</v>
          </cell>
        </row>
        <row r="232">
          <cell r="H232" t="str">
            <v>Кадашевскаие палаты ООО, Художник ООО</v>
          </cell>
        </row>
        <row r="233">
          <cell r="H233" t="str">
            <v>КадГеоПроект ООО</v>
          </cell>
        </row>
        <row r="234">
          <cell r="H234" t="str">
            <v>КапиталСтрой ГК ООО</v>
          </cell>
        </row>
        <row r="235">
          <cell r="H235" t="str">
            <v>Калинин В.А.</v>
          </cell>
        </row>
        <row r="236">
          <cell r="H236" t="str">
            <v>Калинка Консалтинг ООО</v>
          </cell>
        </row>
        <row r="237">
          <cell r="H237" t="str">
            <v>Каменева З. В.</v>
          </cell>
        </row>
        <row r="238">
          <cell r="H238" t="str">
            <v>Камостиль ООО</v>
          </cell>
        </row>
        <row r="239">
          <cell r="H239" t="str">
            <v>Карекс Северо-Запад ООО</v>
          </cell>
        </row>
        <row r="240">
          <cell r="H240" t="str">
            <v>Квадрат труба ООО</v>
          </cell>
        </row>
        <row r="241">
          <cell r="H241" t="str">
            <v>Кайман ЗАО</v>
          </cell>
        </row>
        <row r="242">
          <cell r="H242" t="str">
            <v>Квадр-Р ООО</v>
          </cell>
        </row>
        <row r="243">
          <cell r="H243" t="str">
            <v>Квант ООО</v>
          </cell>
        </row>
        <row r="244">
          <cell r="H244" t="str">
            <v>КЕРАМОТЕКА ООО</v>
          </cell>
        </row>
        <row r="245">
          <cell r="H245" t="str">
            <v>КИНГ ДАВИД ООО</v>
          </cell>
        </row>
        <row r="246">
          <cell r="H246" t="str">
            <v>КИРИЛЛ Фирма ЗАО</v>
          </cell>
        </row>
        <row r="247">
          <cell r="H247" t="str">
            <v>КИТОС ООО</v>
          </cell>
        </row>
        <row r="248">
          <cell r="H248" t="str">
            <v>КИТОС ПСК ООО</v>
          </cell>
        </row>
        <row r="249">
          <cell r="H249" t="str">
            <v>КИТЕЖ СТРОЙ ООО</v>
          </cell>
        </row>
        <row r="250">
          <cell r="H250" t="str">
            <v>Строительный холдинг-КМТ ООО</v>
          </cell>
        </row>
        <row r="251">
          <cell r="H251" t="str">
            <v>КМТ-ИНЖЕНЕРИНГ ООО</v>
          </cell>
        </row>
        <row r="252">
          <cell r="H252" t="str">
            <v>К.Центр ООО</v>
          </cell>
        </row>
        <row r="253">
          <cell r="H253" t="str">
            <v>Климочкина В.П.</v>
          </cell>
        </row>
        <row r="254">
          <cell r="H254" t="str">
            <v>Ключевой Элемент ООО</v>
          </cell>
        </row>
        <row r="255">
          <cell r="H255" t="str">
            <v>Кляйнвельт архитектен ООО</v>
          </cell>
        </row>
        <row r="256">
          <cell r="H256" t="str">
            <v>Коллиерз Интернешнл Эф.Эм. ООО</v>
          </cell>
        </row>
        <row r="257">
          <cell r="H257" t="str">
            <v>Коллиерз Интернешнл ООО</v>
          </cell>
        </row>
        <row r="258">
          <cell r="H258" t="str">
            <v>Компания Интех ООО</v>
          </cell>
        </row>
        <row r="259">
          <cell r="H259" t="str">
            <v>Компания Гидроизоляция ООО</v>
          </cell>
        </row>
        <row r="260">
          <cell r="H260" t="str">
            <v>Компания СтройГрупп ООО</v>
          </cell>
        </row>
        <row r="261">
          <cell r="H261" t="str">
            <v>Компания Тепловед ООО</v>
          </cell>
        </row>
        <row r="262">
          <cell r="H262" t="str">
            <v>КОМПАНИЯ ФЛОРИСТА ООО</v>
          </cell>
        </row>
        <row r="263">
          <cell r="H263" t="str">
            <v>Комитен ООО</v>
          </cell>
        </row>
        <row r="264">
          <cell r="H264" t="str">
            <v>Комплекс ООО</v>
          </cell>
        </row>
        <row r="265">
          <cell r="H265" t="str">
            <v>КомплексПаркинг ООО</v>
          </cell>
        </row>
        <row r="266">
          <cell r="H266" t="str">
            <v>Комфортный Дом ООО</v>
          </cell>
        </row>
        <row r="267">
          <cell r="H267" t="str">
            <v>Контур СК ООО</v>
          </cell>
        </row>
        <row r="268">
          <cell r="H268" t="str">
            <v>Коне Лифтс АО</v>
          </cell>
        </row>
        <row r="269">
          <cell r="H269" t="str">
            <v>Контракт Сити ООО</v>
          </cell>
        </row>
        <row r="270">
          <cell r="H270" t="str">
            <v>Контекст ООО</v>
          </cell>
        </row>
        <row r="271">
          <cell r="H271" t="str">
            <v>Корпорация ИнформТелеСеть ООО</v>
          </cell>
        </row>
        <row r="272">
          <cell r="H272" t="str">
            <v>Корунд ООО</v>
          </cell>
        </row>
        <row r="273">
          <cell r="H273" t="str">
            <v>КСЕ Групп ООО</v>
          </cell>
        </row>
        <row r="274">
          <cell r="H274" t="str">
            <v>КСТ ООО</v>
          </cell>
        </row>
        <row r="275">
          <cell r="H275" t="str">
            <v>КТБ ЖБ АО</v>
          </cell>
        </row>
        <row r="276">
          <cell r="H276" t="str">
            <v>КТБ ЖБ ЗАО</v>
          </cell>
        </row>
        <row r="277">
          <cell r="H277" t="str">
            <v>Кудряшов Д.В. ИП</v>
          </cell>
        </row>
        <row r="278">
          <cell r="H278" t="str">
            <v>КУЛЬТРАССВЕТ ООО</v>
          </cell>
        </row>
        <row r="279">
          <cell r="H279" t="str">
            <v>Кулиш С.В. ИП</v>
          </cell>
        </row>
        <row r="280">
          <cell r="H280" t="str">
            <v>КранСнаб ООО</v>
          </cell>
        </row>
        <row r="281">
          <cell r="H281" t="str">
            <v>Красная Роза 1875 ЗАО</v>
          </cell>
        </row>
        <row r="282">
          <cell r="H282" t="str">
            <v>Кровельная высота ООО</v>
          </cell>
        </row>
        <row r="283">
          <cell r="H283" t="str">
            <v>КЬЮ-ВОРКС ООО</v>
          </cell>
        </row>
        <row r="284">
          <cell r="H284" t="str">
            <v>Лабиринт ООО</v>
          </cell>
        </row>
        <row r="285">
          <cell r="H285" t="str">
            <v>Лабиринт ООО + МилСтройКомплект ООО</v>
          </cell>
        </row>
        <row r="286">
          <cell r="H286" t="str">
            <v>Лабиринт ООО + Электричество ООО</v>
          </cell>
        </row>
        <row r="287">
          <cell r="H287" t="str">
            <v>Лаборатория Дизайна ООО</v>
          </cell>
        </row>
        <row r="288">
          <cell r="H288" t="str">
            <v>Лаборатория Дизайна ООО - Т+Т Архитектс ООО</v>
          </cell>
        </row>
        <row r="289">
          <cell r="H289" t="str">
            <v>Лаборатория Зеленой Кровли ООО</v>
          </cell>
        </row>
        <row r="290">
          <cell r="H290" t="str">
            <v>Лавренюк А. О.</v>
          </cell>
        </row>
        <row r="291">
          <cell r="H291" t="str">
            <v>ЛАЙН ООО</v>
          </cell>
        </row>
        <row r="292">
          <cell r="H292" t="str">
            <v>Лайн Констракшн ООО</v>
          </cell>
        </row>
        <row r="293">
          <cell r="H293" t="str">
            <v>Лайт Контракт ООО</v>
          </cell>
        </row>
        <row r="294">
          <cell r="H294" t="str">
            <v>Левинзон ИП</v>
          </cell>
        </row>
        <row r="295">
          <cell r="H295" t="str">
            <v>Л-ПОРТЕ ООО</v>
          </cell>
        </row>
        <row r="296">
          <cell r="H296" t="str">
            <v>ЛЕМУС-ЛИФТ ООО</v>
          </cell>
        </row>
        <row r="297">
          <cell r="H297" t="str">
            <v>Лео Бернетт</v>
          </cell>
        </row>
        <row r="298">
          <cell r="H298" t="str">
            <v>Либи ООО</v>
          </cell>
        </row>
        <row r="299">
          <cell r="H299" t="str">
            <v>Лига изыскателей  НП СРО</v>
          </cell>
        </row>
        <row r="300">
          <cell r="H300" t="str">
            <v>Лидер Строй Торговый Дом ООО</v>
          </cell>
        </row>
        <row r="301">
          <cell r="H301" t="str">
            <v>Лидер Строй Торговый Дом ООО + АЗИАТСКИЙ ИНЖЕНЕРНО-СТРОИТЕЛЬНЫЙ ХОЛДИНГ ООО (АИСХ)</v>
          </cell>
        </row>
        <row r="302">
          <cell r="H302" t="str">
            <v>Лидер Строй Торговый Дом ООО + АЗИАТСКИЙ ИНЖЕНЕРНО-СТРОИТЕЛЬНЫЙ ХОЛДИНГ ООО (АИСХ)+ СК Аметист ООО</v>
          </cell>
        </row>
        <row r="303">
          <cell r="H303" t="str">
            <v>Лифт Дизайн ООО</v>
          </cell>
        </row>
        <row r="304">
          <cell r="H304" t="str">
            <v>Лола ФЭМ ООО</v>
          </cell>
        </row>
        <row r="305">
          <cell r="H305" t="str">
            <v>Лунда ООО</v>
          </cell>
        </row>
        <row r="306">
          <cell r="H306" t="str">
            <v xml:space="preserve">ЛюкСан ООО </v>
          </cell>
        </row>
        <row r="307">
          <cell r="H307" t="str">
            <v>МД-Айсберг ООО</v>
          </cell>
        </row>
        <row r="308">
          <cell r="H308" t="str">
            <v>МАВИ Казань ООО</v>
          </cell>
        </row>
        <row r="309">
          <cell r="H309" t="str">
            <v>МАДИ-ПРАКТИК НПФ</v>
          </cell>
        </row>
        <row r="310">
          <cell r="H310" t="str">
            <v>Мазаль ООО</v>
          </cell>
        </row>
        <row r="311">
          <cell r="H311" t="str">
            <v>Мальтек ООО</v>
          </cell>
        </row>
        <row r="312">
          <cell r="H312" t="str">
            <v>МАНКОМ ЦЕНТР ООО</v>
          </cell>
        </row>
        <row r="313">
          <cell r="H313" t="str">
            <v>МАРТИНИ РУС ООО</v>
          </cell>
        </row>
        <row r="314">
          <cell r="H314" t="str">
            <v>МАС-М ООО</v>
          </cell>
        </row>
        <row r="315">
          <cell r="H315" t="str">
            <v>МАС-М ООО + ПРОМСТРОЙСЕРВИС ООО</v>
          </cell>
        </row>
        <row r="316">
          <cell r="H316" t="str">
            <v>Мастерские  Андрея Анисимова</v>
          </cell>
        </row>
        <row r="317">
          <cell r="H317" t="str">
            <v>Мастерская Историко-Градостроительных исследований ООО (МИГИ ООО)</v>
          </cell>
        </row>
        <row r="318">
          <cell r="H318" t="str">
            <v>МБТ ООО</v>
          </cell>
        </row>
        <row r="319">
          <cell r="H319" t="str">
            <v>МБТИ ГУП</v>
          </cell>
        </row>
        <row r="320">
          <cell r="H320" t="str">
            <v>МГТС ОАО</v>
          </cell>
        </row>
        <row r="321">
          <cell r="H321" t="str">
            <v>МГТС ПАО</v>
          </cell>
        </row>
        <row r="322">
          <cell r="H322" t="str">
            <v>МГРС Унитарное предприятие</v>
          </cell>
        </row>
        <row r="323">
          <cell r="H323" t="str">
            <v>МГУГиК (МИИГАиК)</v>
          </cell>
        </row>
        <row r="324">
          <cell r="H324" t="str">
            <v>МЕБЕ</v>
          </cell>
        </row>
        <row r="325">
          <cell r="H325" t="str">
            <v>Мегаполис СК ООО</v>
          </cell>
        </row>
        <row r="326">
          <cell r="H326" t="str">
            <v>Международная проектная компания АО  (АО МПК)</v>
          </cell>
        </row>
        <row r="327">
          <cell r="H327" t="str">
            <v>Межрегиональная  служба кадастра -77 ООО</v>
          </cell>
        </row>
        <row r="328">
          <cell r="H328" t="str">
            <v>МСУ ООО</v>
          </cell>
        </row>
        <row r="329">
          <cell r="H329" t="str">
            <v>МСНРУ - №2 ООО</v>
          </cell>
        </row>
        <row r="330">
          <cell r="H330" t="str">
            <v>Мертон Строительство и Инжиниринг ООО</v>
          </cell>
        </row>
        <row r="331">
          <cell r="H331" t="str">
            <v>МЕС-ЭЛЕКТРО ООО</v>
          </cell>
        </row>
        <row r="332">
          <cell r="H332" t="str">
            <v>Металл-Контракт ООО+Металликс ООО</v>
          </cell>
        </row>
        <row r="333">
          <cell r="H333" t="str">
            <v>МЕТАЛЛОРГ ООО</v>
          </cell>
        </row>
        <row r="334">
          <cell r="H334" t="str">
            <v>Металл-Контракт ООО</v>
          </cell>
        </row>
        <row r="335">
          <cell r="H335" t="str">
            <v>Мечта Фирма ООО</v>
          </cell>
        </row>
        <row r="336">
          <cell r="H336" t="str">
            <v>Меркури мода (М Фэшн) ООО</v>
          </cell>
        </row>
        <row r="337">
          <cell r="H337" t="str">
            <v>МИКРОН-ЭНЕРГО ЗАО</v>
          </cell>
        </row>
        <row r="338">
          <cell r="H338" t="str">
            <v>Миле СНГ ООО</v>
          </cell>
        </row>
        <row r="339">
          <cell r="H339" t="str">
            <v>МилСтройКомплект ООО</v>
          </cell>
        </row>
        <row r="340">
          <cell r="H340" t="str">
            <v>МНИТЭС ООО</v>
          </cell>
        </row>
        <row r="341">
          <cell r="H341" t="str">
            <v>МонолитПроект ООО</v>
          </cell>
        </row>
        <row r="342">
          <cell r="H342" t="str">
            <v>МОНОЛИТСТРОЙ ООО</v>
          </cell>
        </row>
        <row r="343">
          <cell r="H343" t="str">
            <v>Монолит КапиталСтрой ООО</v>
          </cell>
        </row>
        <row r="344">
          <cell r="H344" t="str">
            <v>Монолит ПСК</v>
          </cell>
        </row>
        <row r="345">
          <cell r="H345" t="str">
            <v>МОСЕВРООКНО ООО</v>
          </cell>
        </row>
        <row r="346">
          <cell r="H346" t="str">
            <v>Мосводосток ГУП</v>
          </cell>
        </row>
        <row r="347">
          <cell r="H347" t="str">
            <v>Мосводоканал АО</v>
          </cell>
        </row>
        <row r="348">
          <cell r="H348" t="str">
            <v>Мосводоканал ОАО</v>
          </cell>
        </row>
        <row r="349">
          <cell r="H349" t="str">
            <v>Мосводосбыт Управление - филиал Мосводоканал МГУП</v>
          </cell>
        </row>
        <row r="350">
          <cell r="H350" t="str">
            <v>Мосгосэкспертиза ГАУ Москвы</v>
          </cell>
        </row>
        <row r="351">
          <cell r="H351" t="str">
            <v>Мосгосстройнадзор г. Москвы</v>
          </cell>
        </row>
        <row r="352">
          <cell r="H352" t="str">
            <v>МОСГАЗ АО</v>
          </cell>
        </row>
        <row r="353">
          <cell r="H353" t="str">
            <v>Мосгоргеотрест ГУП</v>
          </cell>
        </row>
        <row r="354">
          <cell r="H354" t="str">
            <v>Мосзеленстрой ЗАО</v>
          </cell>
        </row>
        <row r="355">
          <cell r="H355" t="str">
            <v>МосжилНИИпроект ООО</v>
          </cell>
        </row>
        <row r="356">
          <cell r="H356" t="str">
            <v>МосИнжСервис ООО</v>
          </cell>
        </row>
        <row r="357">
          <cell r="H357" t="str">
            <v>Московская теплосетевая компания ОАО</v>
          </cell>
        </row>
        <row r="358">
          <cell r="H358" t="str">
            <v>Московская объединенная электросетевая компания ПАО</v>
          </cell>
        </row>
        <row r="359">
          <cell r="H359" t="str">
            <v>Московский метрополитен Служба тоннельных сооружений</v>
          </cell>
        </row>
        <row r="360">
          <cell r="H360" t="str">
            <v>Москомархитектуры ИТЦ ГУП (МКН)</v>
          </cell>
        </row>
        <row r="361">
          <cell r="H361" t="str">
            <v>Москомархитектура</v>
          </cell>
        </row>
        <row r="362">
          <cell r="H362" t="str">
            <v>Москомархитектура УФК</v>
          </cell>
        </row>
        <row r="363">
          <cell r="H363" t="str">
            <v>Моспроект-2</v>
          </cell>
        </row>
        <row r="364">
          <cell r="H364" t="str">
            <v>Моспромстрой ПАО</v>
          </cell>
        </row>
        <row r="365">
          <cell r="H365" t="str">
            <v>Мосэксперт ООО</v>
          </cell>
        </row>
        <row r="366">
          <cell r="H366" t="str">
            <v>Мосэнергосбыт АО</v>
          </cell>
        </row>
        <row r="367">
          <cell r="H367" t="str">
            <v>Мосэнергосбыт ОАО</v>
          </cell>
        </row>
        <row r="368">
          <cell r="H368" t="str">
            <v>Мосэнергосбыт ПАО</v>
          </cell>
        </row>
        <row r="369">
          <cell r="H369" t="str">
            <v>МосЭнергоМонтаж ООО</v>
          </cell>
        </row>
        <row r="370">
          <cell r="H370" t="str">
            <v>Мотт МакДональд Р</v>
          </cell>
        </row>
        <row r="371">
          <cell r="H371" t="str">
            <v>МОЭК ОАО</v>
          </cell>
        </row>
        <row r="372">
          <cell r="H372" t="str">
            <v>МОЭК ПАО</v>
          </cell>
        </row>
        <row r="373">
          <cell r="H373" t="str">
            <v>МОЭК ОАО Филиал №18 Метрология и эксплуатация приборов учета</v>
          </cell>
        </row>
        <row r="374">
          <cell r="H374" t="str">
            <v>МОЭСК ОАО</v>
          </cell>
        </row>
        <row r="375">
          <cell r="H375" t="str">
            <v>МОЭСК ПАО</v>
          </cell>
        </row>
        <row r="376">
          <cell r="H376" t="str">
            <v>МПК ООО</v>
          </cell>
        </row>
        <row r="377">
          <cell r="H377" t="str">
            <v>МПО Электромонтаж ЗАО</v>
          </cell>
        </row>
        <row r="378">
          <cell r="H378" t="str">
            <v>МТК ООО</v>
          </cell>
        </row>
        <row r="379">
          <cell r="H379" t="str">
            <v>М-Технолоджи ООО</v>
          </cell>
        </row>
        <row r="380">
          <cell r="H380" t="str">
            <v>МЭЙНСА-В ООО</v>
          </cell>
        </row>
        <row r="381">
          <cell r="H381" t="str">
            <v>МультиПаркинг ООО</v>
          </cell>
        </row>
        <row r="382">
          <cell r="H382" t="str">
            <v>Навигатор ООО</v>
          </cell>
        </row>
        <row r="383">
          <cell r="H383" t="str">
            <v>Насосные технологии ООО</v>
          </cell>
        </row>
        <row r="384">
          <cell r="H384" t="str">
            <v>Научно-исследовательский аналитический центр ГАУ (НИАЦ ГАУ)</v>
          </cell>
        </row>
        <row r="385">
          <cell r="H385" t="str">
            <v>Научно-Экспертное строительное предприятие ООО (НЭСП ООО)</v>
          </cell>
        </row>
        <row r="386">
          <cell r="H386" t="str">
            <v>Наяда-Столица ООО</v>
          </cell>
        </row>
        <row r="387">
          <cell r="H387" t="str">
            <v>Не определен</v>
          </cell>
        </row>
        <row r="388">
          <cell r="H388" t="str">
            <v>Независимая Экспертная Компания ООО (НЭК ООО)</v>
          </cell>
        </row>
        <row r="389">
          <cell r="H389" t="str">
            <v>Независимая Инспекция Комплексной Безопасности ООО (ООО НИКБ)</v>
          </cell>
        </row>
        <row r="390">
          <cell r="H390" t="str">
            <v>НИИЖБ СК ООО</v>
          </cell>
        </row>
        <row r="391">
          <cell r="H391" t="str">
            <v>НИИЖБ СК ООО+КТБюроНИИЖБ ООО</v>
          </cell>
        </row>
        <row r="392">
          <cell r="H392" t="str">
            <v>НЕКО ООО</v>
          </cell>
        </row>
        <row r="393">
          <cell r="H393" t="str">
            <v>НеоКонсалт ООО</v>
          </cell>
        </row>
        <row r="394">
          <cell r="H394" t="str">
            <v>НИВАД ООО</v>
          </cell>
        </row>
        <row r="395">
          <cell r="H395" t="str">
            <v>НИЦ "Технопрогресс" ЗАО</v>
          </cell>
        </row>
        <row r="396">
          <cell r="H396" t="str">
            <v>НИиПИ Генплана г. Москвы</v>
          </cell>
        </row>
        <row r="397">
          <cell r="H397" t="str">
            <v>НИЦ Строительство АО</v>
          </cell>
        </row>
        <row r="398">
          <cell r="H398" t="str">
            <v>НИЦ Строительство ОАО</v>
          </cell>
        </row>
        <row r="399">
          <cell r="H399" t="str">
            <v>НИЭС АНО</v>
          </cell>
        </row>
        <row r="400">
          <cell r="H400" t="str">
            <v>Новатор ММТК ООО</v>
          </cell>
        </row>
        <row r="401">
          <cell r="H401" t="str">
            <v>Нормогранд ООО</v>
          </cell>
        </row>
        <row r="402">
          <cell r="H402" t="str">
            <v>Нью Джет ООО</v>
          </cell>
        </row>
        <row r="403">
          <cell r="H403" t="str">
            <v>ОАТИ ООО</v>
          </cell>
        </row>
        <row r="404">
          <cell r="H404" t="str">
            <v>ОАТИ ООО + ДОМСТРОЙ-РАЗВИТИЕ ООО</v>
          </cell>
        </row>
        <row r="405">
          <cell r="H405" t="str">
            <v>О2-Энерго ООО</v>
          </cell>
        </row>
        <row r="406">
          <cell r="H406" t="str">
            <v>Оганов А.А. ИП</v>
          </cell>
        </row>
        <row r="407">
          <cell r="H407" t="str">
            <v>ОллЛевелс ООО</v>
          </cell>
        </row>
        <row r="408">
          <cell r="H408" t="str">
            <v>Озеров М.В. ИП</v>
          </cell>
        </row>
        <row r="409">
          <cell r="H409" t="str">
            <v>Окна 21 века ООО</v>
          </cell>
        </row>
        <row r="410">
          <cell r="H410" t="str">
            <v>Окна Фаворит ООО</v>
          </cell>
        </row>
        <row r="411">
          <cell r="H411" t="str">
            <v>Олимпроект НПО ООО</v>
          </cell>
        </row>
        <row r="412">
          <cell r="H412" t="str">
            <v>ОЛИМПРОЕКТ ГК ООО</v>
          </cell>
        </row>
        <row r="413">
          <cell r="H413" t="str">
            <v>ОЛИМП-СТРОИТЕЛЬСТВО ООО</v>
          </cell>
        </row>
        <row r="414">
          <cell r="H414" t="str">
            <v>Омни Консалтинг Групп ООО</v>
          </cell>
        </row>
        <row r="415">
          <cell r="H415" t="str">
            <v>ОПС-Сервис ООО</v>
          </cell>
        </row>
        <row r="416">
          <cell r="H416" t="str">
            <v>ОптимаЛифт ООО</v>
          </cell>
        </row>
        <row r="417">
          <cell r="H417" t="str">
            <v>Опт-Лайт ООО</v>
          </cell>
        </row>
        <row r="418">
          <cell r="H418" t="str">
            <v>Организация капитального строительства ООО (ОКС ООО)</v>
          </cell>
        </row>
        <row r="419">
          <cell r="H419" t="str">
            <v>ОПУС-Контракт ООО</v>
          </cell>
        </row>
        <row r="420">
          <cell r="H420" t="str">
            <v>Отраслевой Центр Технического Творчества ООО</v>
          </cell>
        </row>
        <row r="421">
          <cell r="H421" t="str">
            <v>Открытая коммуникационная группа ООО</v>
          </cell>
        </row>
        <row r="422">
          <cell r="H422" t="str">
            <v>ОЭК АО</v>
          </cell>
        </row>
        <row r="423">
          <cell r="H423" t="str">
            <v>Охотный ряд УК</v>
          </cell>
        </row>
        <row r="424">
          <cell r="H424" t="str">
            <v>ОФИСПРОЕКТ ООО</v>
          </cell>
        </row>
        <row r="425">
          <cell r="H425" t="str">
            <v>Пастернак Б.Е. ИП</v>
          </cell>
        </row>
        <row r="426">
          <cell r="H426" t="str">
            <v>Парковая Реставрация-Экспедиция ООО</v>
          </cell>
        </row>
        <row r="427">
          <cell r="H427" t="str">
            <v>Панорама ООО</v>
          </cell>
        </row>
        <row r="428">
          <cell r="H428" t="str">
            <v>Панорама ООО+ Мск Центрум ООО</v>
          </cell>
        </row>
        <row r="429">
          <cell r="H429" t="str">
            <v>ПГС ООО</v>
          </cell>
        </row>
        <row r="430">
          <cell r="H430" t="str">
            <v>ПерилаСпецСтрой ООО</v>
          </cell>
        </row>
        <row r="431">
          <cell r="H431" t="str">
            <v>Первая Проектная Компания ООО (ППК)</v>
          </cell>
        </row>
        <row r="432">
          <cell r="H432" t="str">
            <v>Первое граффити агентство ООО</v>
          </cell>
        </row>
        <row r="433">
          <cell r="H433" t="str">
            <v>ПЕТРОПРОФИЛЬ ПЛЮС ООО</v>
          </cell>
        </row>
        <row r="434">
          <cell r="H434" t="str">
            <v>ПИРОТЕК ООО</v>
          </cell>
        </row>
        <row r="435">
          <cell r="H435" t="str">
            <v>ПК Термосервис ЗАО</v>
          </cell>
        </row>
        <row r="436">
          <cell r="H436" t="str">
            <v>ППР Эксперт ООО</v>
          </cell>
        </row>
        <row r="437">
          <cell r="H437" t="str">
            <v>Планика ООО</v>
          </cell>
        </row>
        <row r="438">
          <cell r="H438" t="str">
            <v>Полисервис ООО</v>
          </cell>
        </row>
        <row r="439">
          <cell r="H439" t="str">
            <v>ПОЖТЕХСЕРВИС ООО</v>
          </cell>
        </row>
        <row r="440">
          <cell r="H440" t="str">
            <v>Пожарный центр ТехМонтаж ООО</v>
          </cell>
        </row>
        <row r="441">
          <cell r="H441" t="str">
            <v>ПожЭкспертГрупп ООО</v>
          </cell>
        </row>
        <row r="442">
          <cell r="H442" t="str">
            <v>ТД-ПРАДО-М  ООО</v>
          </cell>
        </row>
        <row r="443">
          <cell r="H443" t="str">
            <v>Прайдекс  ООО</v>
          </cell>
        </row>
        <row r="444">
          <cell r="H444" t="str">
            <v>Прайдекс Констракшн ООО</v>
          </cell>
        </row>
        <row r="445">
          <cell r="H445" t="str">
            <v>Прайдекс Констракшн ООО + Проджект Строй ООО</v>
          </cell>
        </row>
        <row r="446">
          <cell r="H446" t="str">
            <v>Прайм Хаус ООО</v>
          </cell>
        </row>
        <row r="447">
          <cell r="H447" t="str">
            <v>Презанс  ООО</v>
          </cell>
        </row>
        <row r="448">
          <cell r="H448" t="str">
            <v>Премиум-Фасад ООО</v>
          </cell>
        </row>
        <row r="449">
          <cell r="H449" t="str">
            <v>ПСК ПРОГРЕСС ООО</v>
          </cell>
        </row>
        <row r="450">
          <cell r="H450" t="str">
            <v>ПСК СМАРТ ООО</v>
          </cell>
        </row>
        <row r="451">
          <cell r="H451" t="str">
            <v>Проектное бюро ГрандВилль ООО</v>
          </cell>
        </row>
        <row r="452">
          <cell r="H452" t="str">
            <v>Проект СПиЧ ООО</v>
          </cell>
        </row>
        <row r="453">
          <cell r="H453" t="str">
            <v>ПроектСтройГрупп ООО</v>
          </cell>
        </row>
        <row r="454">
          <cell r="H454" t="str">
            <v>ПРОЕКТЭНЕРГО ЦСП ООО</v>
          </cell>
        </row>
        <row r="455">
          <cell r="H455" t="str">
            <v>ПроектТрансГаз ООО</v>
          </cell>
        </row>
        <row r="456">
          <cell r="H456" t="str">
            <v>ПРОМСТРОЙСЕРВИС ООО</v>
          </cell>
        </row>
        <row r="457">
          <cell r="H457" t="str">
            <v>ПРОМЭНЕРГО НПЦ ООО</v>
          </cell>
        </row>
        <row r="458">
          <cell r="H458" t="str">
            <v>Промэнергостроймонтаж ООО</v>
          </cell>
        </row>
        <row r="459">
          <cell r="H459" t="str">
            <v>Профиль-2 ООО</v>
          </cell>
        </row>
        <row r="460">
          <cell r="H460" t="str">
            <v>Профинжстрой ООО</v>
          </cell>
        </row>
        <row r="461">
          <cell r="H461" t="str">
            <v>ПрофМастер АМ ООО</v>
          </cell>
        </row>
        <row r="462">
          <cell r="H462" t="str">
            <v>Проф Эксперт ООО</v>
          </cell>
        </row>
        <row r="463">
          <cell r="H463" t="str">
            <v>Проф Эксперт групп ООО</v>
          </cell>
        </row>
        <row r="464">
          <cell r="H464" t="str">
            <v>Проформа Дизайн ООО</v>
          </cell>
        </row>
        <row r="465">
          <cell r="H465" t="str">
            <v>Профсоюзная 69 ООО</v>
          </cell>
        </row>
        <row r="466">
          <cell r="H466" t="str">
            <v>Профстройсервис ООО</v>
          </cell>
        </row>
        <row r="467">
          <cell r="H467" t="str">
            <v>ПРОФТЕХМОНТАЖ ООО</v>
          </cell>
        </row>
        <row r="468">
          <cell r="H468" t="str">
            <v>Протех ООО</v>
          </cell>
        </row>
        <row r="469">
          <cell r="H469" t="str">
            <v>ПСК АрхБетон</v>
          </cell>
        </row>
        <row r="470">
          <cell r="H470" t="str">
            <v>ПЛАН ООО</v>
          </cell>
        </row>
        <row r="471">
          <cell r="H471" t="str">
            <v>ПМ Стандарт ООО</v>
          </cell>
        </row>
        <row r="472">
          <cell r="H472" t="str">
            <v>ПСК ЦНИИПИМОНОЛИТ ООО</v>
          </cell>
        </row>
        <row r="473">
          <cell r="H473" t="str">
            <v>УФК Департамент природопользования и охраны окружающей среды</v>
          </cell>
        </row>
        <row r="474">
          <cell r="H474" t="str">
            <v>Пульс-Пожстрой Инжиниринг ООО</v>
          </cell>
        </row>
        <row r="475">
          <cell r="H475" t="str">
            <v>Рагнар-Машинери ООО</v>
          </cell>
        </row>
        <row r="476">
          <cell r="H476" t="str">
            <v>РАСКОМ ПСК ООО</v>
          </cell>
        </row>
        <row r="477">
          <cell r="H477" t="str">
            <v>РАСКОМ ООО</v>
          </cell>
        </row>
        <row r="478">
          <cell r="H478" t="str">
            <v>Расток ООО</v>
          </cell>
        </row>
        <row r="479">
          <cell r="H479" t="str">
            <v>РАМН</v>
          </cell>
        </row>
        <row r="480">
          <cell r="H480" t="str">
            <v>Райт Констракт ООО</v>
          </cell>
        </row>
        <row r="481">
          <cell r="H481" t="str">
            <v>Рейнарс Алюминиум РУС ООО</v>
          </cell>
        </row>
        <row r="482">
          <cell r="H482" t="str">
            <v>РДС Маркет ООО</v>
          </cell>
        </row>
        <row r="483">
          <cell r="H483" t="str">
            <v>Ремак Рус ООО</v>
          </cell>
        </row>
        <row r="484">
          <cell r="H484" t="str">
            <v>РемСтройТрест Красногвардейский ООО</v>
          </cell>
        </row>
        <row r="485">
          <cell r="H485" t="str">
            <v>Реконструкция ООО</v>
          </cell>
        </row>
        <row r="486">
          <cell r="H486" t="str">
            <v>Рекон ПСК</v>
          </cell>
        </row>
        <row r="487">
          <cell r="H487" t="str">
            <v>Ресурс Строй ООО</v>
          </cell>
        </row>
        <row r="488">
          <cell r="H488" t="str">
            <v>Ретти</v>
          </cell>
        </row>
        <row r="489">
          <cell r="H489" t="str">
            <v>Ринкор-Подряд ООО</v>
          </cell>
        </row>
        <row r="490">
          <cell r="H490" t="str">
            <v>Рикам + ООО</v>
          </cell>
        </row>
        <row r="491">
          <cell r="H491" t="str">
            <v>Ринкор НПО</v>
          </cell>
        </row>
        <row r="492">
          <cell r="H492" t="str">
            <v>РичПроджект ООО</v>
          </cell>
        </row>
        <row r="493">
          <cell r="H493" t="str">
            <v>Россети Московский регион ПАО</v>
          </cell>
        </row>
        <row r="494">
          <cell r="H494" t="str">
            <v>РосПромАвтоматика ООО</v>
          </cell>
        </row>
        <row r="495">
          <cell r="H495" t="str">
            <v>РЕГИОН УВНТЕХНИКА ООО</v>
          </cell>
        </row>
        <row r="496">
          <cell r="H496" t="str">
            <v>Ремонтно-строительное управление ООО (РСУ ООО)</v>
          </cell>
        </row>
        <row r="497">
          <cell r="H497" t="str">
            <v>Ростехинвентаризация-Федеральное БТИ  ФГУП</v>
          </cell>
        </row>
        <row r="498">
          <cell r="H498" t="str">
            <v>РТДА ООО</v>
          </cell>
        </row>
        <row r="499">
          <cell r="H499" t="str">
            <v>РСК АО</v>
          </cell>
        </row>
        <row r="500">
          <cell r="H500" t="str">
            <v>Рускомстрой ООО</v>
          </cell>
        </row>
        <row r="501">
          <cell r="H501" t="str">
            <v>Руспромпроект ПИ ООО</v>
          </cell>
        </row>
        <row r="502">
          <cell r="H502" t="str">
            <v>Русстройреконструкция ООО (РСР ООО)</v>
          </cell>
        </row>
        <row r="503">
          <cell r="H503" t="str">
            <v>СГ Климат-Сервис ООО</v>
          </cell>
        </row>
        <row r="504">
          <cell r="H504" t="str">
            <v>С.П.График ООО</v>
          </cell>
        </row>
        <row r="505">
          <cell r="H505" t="str">
            <v>Савиллз Риэл Эстейт ООО</v>
          </cell>
        </row>
        <row r="506">
          <cell r="H506" t="str">
            <v>Сантехкомплект ООО</v>
          </cell>
        </row>
        <row r="507">
          <cell r="H507" t="str">
            <v>Сатурн ООО</v>
          </cell>
        </row>
        <row r="508">
          <cell r="H508" t="str">
            <v>САРОС-Свет М ООО</v>
          </cell>
        </row>
        <row r="509">
          <cell r="H509" t="str">
            <v>СРЕДАА ООО</v>
          </cell>
        </row>
        <row r="510">
          <cell r="H510" t="str">
            <v>СБ-Эксперт ООО</v>
          </cell>
        </row>
        <row r="511">
          <cell r="H511" t="str">
            <v>СДП-ИНТЕРИОР ООО</v>
          </cell>
        </row>
        <row r="512">
          <cell r="H512" t="str">
            <v>СДП-М ООО</v>
          </cell>
        </row>
        <row r="513">
          <cell r="H513" t="str">
            <v>ФПК Сатори ООО</v>
          </cell>
        </row>
        <row r="514">
          <cell r="H514" t="str">
            <v xml:space="preserve">Сванки Хэйден Коннелл Интернешнл </v>
          </cell>
        </row>
        <row r="515">
          <cell r="H515" t="str">
            <v>Связь инжиниринг М ЗАО</v>
          </cell>
        </row>
        <row r="516">
          <cell r="H516" t="str">
            <v>Сергей Киселев и Партнеры АМ</v>
          </cell>
        </row>
        <row r="517">
          <cell r="H517" t="str">
            <v>СетьСтройЭксплуатация ООО</v>
          </cell>
        </row>
        <row r="518">
          <cell r="H518" t="str">
            <v>Сетевые проекты ООО</v>
          </cell>
        </row>
        <row r="519">
          <cell r="H519" t="str">
            <v>Сеть Энерго Сервис ООО</v>
          </cell>
        </row>
        <row r="520">
          <cell r="H520" t="str">
            <v>СИАТ Дистрибьюсьон СНГ ООО</v>
          </cell>
        </row>
        <row r="521">
          <cell r="H521" t="str">
            <v>Сигнал С ООО</v>
          </cell>
        </row>
        <row r="522">
          <cell r="H522" t="str">
            <v>Сивер СП ООО</v>
          </cell>
        </row>
        <row r="523">
          <cell r="H523" t="str">
            <v>Сивер Лифт ООО</v>
          </cell>
        </row>
        <row r="524">
          <cell r="H524" t="str">
            <v>Синергия ПРО ООО</v>
          </cell>
        </row>
        <row r="525">
          <cell r="H525" t="str">
            <v>Синергия ПРО ООО+СИНЕРГИЯ ПРОЕКТ ООО</v>
          </cell>
        </row>
        <row r="526">
          <cell r="H526" t="str">
            <v>Синергия ПРОЕКТ ООО</v>
          </cell>
        </row>
        <row r="527">
          <cell r="H527" t="str">
            <v>Ситекс ООО</v>
          </cell>
        </row>
        <row r="528">
          <cell r="H528" t="str">
            <v>Сити Ковка ООО</v>
          </cell>
        </row>
        <row r="529">
          <cell r="H529" t="str">
            <v>Сити-Бокс ООО</v>
          </cell>
        </row>
        <row r="530">
          <cell r="H530" t="str">
            <v>СИТИГАЗСТРОЙ ООО</v>
          </cell>
        </row>
        <row r="531">
          <cell r="H531" t="str">
            <v>СИТИ ТРЭВЕЛ ООО</v>
          </cell>
        </row>
        <row r="532">
          <cell r="H532" t="str">
            <v>СК ИМПУЛЬС ООО</v>
          </cell>
        </row>
        <row r="533">
          <cell r="H533" t="str">
            <v>СК Креал ООО</v>
          </cell>
        </row>
        <row r="534">
          <cell r="H534" t="str">
            <v>Скат-ТВ ООО</v>
          </cell>
        </row>
        <row r="535">
          <cell r="H535" t="str">
            <v>Скаут-Консалтинг ООО</v>
          </cell>
        </row>
        <row r="536">
          <cell r="H536" t="str">
            <v xml:space="preserve">Системы конструкторской сборки ООО (СКС) </v>
          </cell>
        </row>
        <row r="537">
          <cell r="H537" t="str">
            <v>СК Энерго ООО</v>
          </cell>
        </row>
        <row r="538">
          <cell r="H538" t="str">
            <v>СК Под ключ ООО</v>
          </cell>
        </row>
        <row r="539">
          <cell r="H539" t="str">
            <v>СК СтройЭлектро ООО</v>
          </cell>
        </row>
        <row r="540">
          <cell r="H540" t="str">
            <v>Слаботочные системы ООО</v>
          </cell>
        </row>
        <row r="541">
          <cell r="H541" t="str">
            <v>Служба строительного мониторинга  ООО</v>
          </cell>
        </row>
        <row r="542">
          <cell r="H542" t="str">
            <v>СМП-963 ООО</v>
          </cell>
        </row>
        <row r="543">
          <cell r="H543" t="str">
            <v>СМП-96 ООО</v>
          </cell>
        </row>
        <row r="544">
          <cell r="H544" t="str">
            <v>СМК ООО</v>
          </cell>
        </row>
        <row r="545">
          <cell r="H545" t="str">
            <v>СМ-Электро ООО</v>
          </cell>
        </row>
        <row r="546">
          <cell r="H546" t="str">
            <v>СМУ-14 ООО</v>
          </cell>
        </row>
        <row r="547">
          <cell r="H547" t="str">
            <v>СнабЗеленСтрой ООО</v>
          </cell>
        </row>
        <row r="548">
          <cell r="H548" t="str">
            <v>СОДИМАС ГРУП ООО</v>
          </cell>
        </row>
        <row r="549">
          <cell r="H549" t="str">
            <v>Совершенные технологии строительства ООО (Совтехстрой ООО)</v>
          </cell>
        </row>
        <row r="550">
          <cell r="H550" t="str">
            <v>Совет проектировщиков  НП СРО</v>
          </cell>
        </row>
        <row r="551">
          <cell r="H551" t="str">
            <v>Сокма-С  Фирма ООО</v>
          </cell>
        </row>
        <row r="552">
          <cell r="H552" t="str">
            <v>Соколов С.А. ИП</v>
          </cell>
        </row>
        <row r="553">
          <cell r="H553" t="str">
            <v>СПА Практик Группа ООО</v>
          </cell>
        </row>
        <row r="554">
          <cell r="H554" t="str">
            <v>ТСК Спектор-М ООО + ДомСтройРазвитие ООО</v>
          </cell>
        </row>
        <row r="555">
          <cell r="H555" t="str">
            <v>Спектор Д.Я. ИП</v>
          </cell>
        </row>
        <row r="556">
          <cell r="H556" t="str">
            <v>Спектрум-Холдинг ООО</v>
          </cell>
        </row>
        <row r="557">
          <cell r="H557" t="str">
            <v>СпецСтройЭксперт ООО</v>
          </cell>
        </row>
        <row r="558">
          <cell r="H558" t="str">
            <v>Специализированное строительное управление-4 ООО (ССУ-4 ООО)</v>
          </cell>
        </row>
        <row r="559">
          <cell r="H559" t="str">
            <v>Специализированный застройщик ДМ Апартментс ООО</v>
          </cell>
        </row>
        <row r="560">
          <cell r="H560" t="str">
            <v>Специальные системы и технологии</v>
          </cell>
        </row>
        <row r="561">
          <cell r="H561" t="str">
            <v>Специнжпроект ООО</v>
          </cell>
        </row>
        <row r="562">
          <cell r="H562" t="str">
            <v>СпецПроектМонтаж ООО</v>
          </cell>
        </row>
        <row r="563">
          <cell r="H563" t="str">
            <v>СпецПроектЭксперт ООО</v>
          </cell>
        </row>
        <row r="564">
          <cell r="H564" t="str">
            <v>Спецремстрой ООО</v>
          </cell>
        </row>
        <row r="565">
          <cell r="H565" t="str">
            <v>СПЕЦСТРОЙТУРБОМОНТАЖ ООО</v>
          </cell>
        </row>
        <row r="566">
          <cell r="H566" t="str">
            <v>СпецФундаментСтрой-1 ООО</v>
          </cell>
        </row>
        <row r="567">
          <cell r="H567" t="str">
            <v>Спецэнергострой-1 ООО + Спецэнергострой ООО</v>
          </cell>
        </row>
        <row r="568">
          <cell r="H568" t="str">
            <v>Спецэнергострой-1 ООО</v>
          </cell>
        </row>
        <row r="569">
          <cell r="H569" t="str">
            <v>СПИЛЦ ООО</v>
          </cell>
        </row>
        <row r="570">
          <cell r="H570" t="str">
            <v>СПР-проект ООО</v>
          </cell>
        </row>
        <row r="571">
          <cell r="H571" t="str">
            <v>СПиЧ ООО</v>
          </cell>
        </row>
        <row r="572">
          <cell r="H572" t="str">
            <v>СПиЧ ООО</v>
          </cell>
        </row>
        <row r="573">
          <cell r="H573" t="str">
            <v>Стальмонтаж-ОПТИМ ОАО</v>
          </cell>
        </row>
        <row r="574">
          <cell r="H574" t="str">
            <v>СтандартТехноСтрой ООО</v>
          </cell>
        </row>
        <row r="575">
          <cell r="H575" t="str">
            <v>Старт ЗАО</v>
          </cell>
        </row>
        <row r="576">
          <cell r="H576" t="str">
            <v>Страйк ООО</v>
          </cell>
        </row>
        <row r="577">
          <cell r="H577" t="str">
            <v>СтройАктив ООО</v>
          </cell>
        </row>
        <row r="578">
          <cell r="H578" t="str">
            <v>Строй-стиль ООО</v>
          </cell>
        </row>
        <row r="579">
          <cell r="H579" t="str">
            <v>СтройАльянс ООО</v>
          </cell>
        </row>
        <row r="580">
          <cell r="H580" t="str">
            <v>Стройгарант ООО</v>
          </cell>
        </row>
        <row r="581">
          <cell r="H581" t="str">
            <v>СтройГарант-2002 ООО</v>
          </cell>
        </row>
        <row r="582">
          <cell r="H582" t="str">
            <v>СтройГарантСервис ООО</v>
          </cell>
        </row>
        <row r="583">
          <cell r="H583" t="str">
            <v>Строй Групп Компания ООО</v>
          </cell>
        </row>
        <row r="584">
          <cell r="H584" t="str">
            <v>СтройКомплект  ООО</v>
          </cell>
        </row>
        <row r="585">
          <cell r="H585" t="str">
            <v>СТРОЙИНЖИНИРИНГ ООО</v>
          </cell>
        </row>
        <row r="586">
          <cell r="H586" t="str">
            <v>СтройИнжСервис ООО</v>
          </cell>
        </row>
        <row r="587">
          <cell r="H587" t="str">
            <v>Строительные-Инновационные Технологии (Стройинтех) ООО</v>
          </cell>
        </row>
        <row r="588">
          <cell r="H588" t="str">
            <v>Стройкомплект ООО</v>
          </cell>
        </row>
        <row r="589">
          <cell r="H589" t="str">
            <v>Строймонтаж ООО</v>
          </cell>
        </row>
        <row r="590">
          <cell r="H590" t="str">
            <v>СтройКомплект XXI ООО</v>
          </cell>
        </row>
        <row r="591">
          <cell r="H591" t="str">
            <v>СтройЛайн ООО</v>
          </cell>
        </row>
        <row r="592">
          <cell r="H592" t="str">
            <v>СтройЛига ООО</v>
          </cell>
        </row>
        <row r="593">
          <cell r="H593" t="str">
            <v>СтройПроект ООО</v>
          </cell>
        </row>
        <row r="594">
          <cell r="H594" t="str">
            <v>Стройпроект ООО</v>
          </cell>
        </row>
        <row r="595">
          <cell r="H595" t="str">
            <v>Стройпроект ОАО</v>
          </cell>
        </row>
        <row r="596">
          <cell r="H596" t="str">
            <v>СТРОЙПАРК ООО</v>
          </cell>
        </row>
        <row r="597">
          <cell r="H597" t="str">
            <v>СтройМаркет ООО</v>
          </cell>
        </row>
        <row r="598">
          <cell r="H598" t="str">
            <v>Строй-Проект-Сервис ООО</v>
          </cell>
        </row>
        <row r="599">
          <cell r="H599" t="str">
            <v>СТРОЙПРОЕКТЭКСПЕРТИЗА ООО</v>
          </cell>
        </row>
        <row r="600">
          <cell r="H600" t="str">
            <v>Строй-Стиль ООО</v>
          </cell>
        </row>
        <row r="601">
          <cell r="H601" t="str">
            <v>СтройСпецСила ООО</v>
          </cell>
        </row>
        <row r="602">
          <cell r="H602" t="str">
            <v>Стройтэкс-консалтинг ООО</v>
          </cell>
        </row>
        <row r="603">
          <cell r="H603" t="str">
            <v>СтройТехПроект ООО</v>
          </cell>
        </row>
        <row r="604">
          <cell r="H604" t="str">
            <v>СтройТрест ООО</v>
          </cell>
        </row>
        <row r="605">
          <cell r="H605" t="str">
            <v>Строй холдинг №1 ООО</v>
          </cell>
        </row>
        <row r="606">
          <cell r="H606" t="str">
            <v>СтройТриумф ООО</v>
          </cell>
        </row>
        <row r="607">
          <cell r="H607" t="str">
            <v>СтройЭксперт ООО</v>
          </cell>
        </row>
        <row r="608">
          <cell r="H608" t="str">
            <v>Стройэволюция ООО</v>
          </cell>
        </row>
        <row r="609">
          <cell r="H609" t="str">
            <v>СтройЭлектро СК ООО</v>
          </cell>
        </row>
        <row r="610">
          <cell r="H610" t="str">
            <v>СТС ООО</v>
          </cell>
        </row>
        <row r="611">
          <cell r="H611" t="str">
            <v>СТФ-СТРОЙ ООО</v>
          </cell>
        </row>
        <row r="612">
          <cell r="H612" t="str">
            <v>Студия АКСИОМА ООО</v>
          </cell>
        </row>
        <row r="613">
          <cell r="H613" t="str">
            <v xml:space="preserve">Суворов В.Н. </v>
          </cell>
        </row>
        <row r="614">
          <cell r="H614" t="str">
            <v xml:space="preserve">СУ-19 ООО </v>
          </cell>
        </row>
        <row r="615">
          <cell r="H615" t="str">
            <v>СФЕРА ООО</v>
          </cell>
        </row>
        <row r="616">
          <cell r="H616" t="str">
            <v>Сфера оборудования ООО</v>
          </cell>
        </row>
        <row r="617">
          <cell r="H617" t="str">
            <v>Счастливые коллекции ООО</v>
          </cell>
        </row>
        <row r="618">
          <cell r="H618" t="str">
            <v xml:space="preserve">СУ-53 МОСВОДОКАНАЛ ООО </v>
          </cell>
        </row>
        <row r="619">
          <cell r="H619" t="str">
            <v xml:space="preserve">СЭВВИ ООО </v>
          </cell>
        </row>
        <row r="620">
          <cell r="H620" t="str">
            <v>Талос Констракшн ООО</v>
          </cell>
        </row>
        <row r="621">
          <cell r="H621" t="str">
            <v>Тандем ООО</v>
          </cell>
        </row>
        <row r="622">
          <cell r="H622" t="str">
            <v>ТБН-Теплострой ООО</v>
          </cell>
        </row>
        <row r="623">
          <cell r="H623" t="str">
            <v>ТБТИ Автозаводское</v>
          </cell>
        </row>
        <row r="624">
          <cell r="H624" t="str">
            <v>ТДРК ООО</v>
          </cell>
        </row>
        <row r="625">
          <cell r="H625" t="str">
            <v>ТДСТ Изоляция ООО</v>
          </cell>
        </row>
        <row r="626">
          <cell r="H626" t="str">
            <v>ТД Система ООО</v>
          </cell>
        </row>
        <row r="627">
          <cell r="H627" t="str">
            <v>ТД Стальимэкс ООО</v>
          </cell>
        </row>
        <row r="628">
          <cell r="H628" t="str">
            <v>КПЦ УДАРНИК ООО + ТДРК ООО</v>
          </cell>
        </row>
        <row r="629">
          <cell r="H629" t="str">
            <v>Тепловед ООО</v>
          </cell>
        </row>
        <row r="630">
          <cell r="H630" t="str">
            <v>Тепловерн-интех ООО</v>
          </cell>
        </row>
        <row r="631">
          <cell r="H631" t="str">
            <v>Теплоинформ ООО</v>
          </cell>
        </row>
        <row r="632">
          <cell r="H632" t="str">
            <v>Теплоремонт ООО</v>
          </cell>
        </row>
        <row r="633">
          <cell r="H633" t="str">
            <v>Терма Альянс ООО</v>
          </cell>
        </row>
        <row r="634">
          <cell r="H634" t="str">
            <v>Термоформ СК ООО</v>
          </cell>
        </row>
        <row r="635">
          <cell r="H635" t="str">
            <v>Термоформ СМК ЗАО</v>
          </cell>
        </row>
        <row r="636">
          <cell r="H636" t="str">
            <v>Термоформ ООО</v>
          </cell>
        </row>
        <row r="637">
          <cell r="H637" t="str">
            <v>Термоформ ООО + АтлантСтройСервис ООО</v>
          </cell>
        </row>
        <row r="638">
          <cell r="H638" t="str">
            <v>Терра Холдинг ООО</v>
          </cell>
        </row>
        <row r="639">
          <cell r="H639" t="str">
            <v>ТехИнвест ООО</v>
          </cell>
        </row>
        <row r="640">
          <cell r="H640" t="str">
            <v>ТЕХЛАЙН ООО</v>
          </cell>
        </row>
        <row r="641">
          <cell r="H641" t="str">
            <v>ТехПроект ООО</v>
          </cell>
        </row>
        <row r="642">
          <cell r="H642" t="str">
            <v>Техмонтажсервис ООО</v>
          </cell>
        </row>
        <row r="643">
          <cell r="H643" t="str">
            <v>Техмонтажсервис ООО + Гарант безопасности ООО</v>
          </cell>
        </row>
        <row r="644">
          <cell r="H644" t="str">
            <v>ТехноПромСервис ООО</v>
          </cell>
        </row>
        <row r="645">
          <cell r="H645" t="str">
            <v>Технология строительства Плюс (ТС Плюс) ООО</v>
          </cell>
        </row>
        <row r="646">
          <cell r="H646" t="str">
            <v>ТН ГРУПП ООО</v>
          </cell>
        </row>
        <row r="647">
          <cell r="H647" t="str">
            <v>Торговая сеть Магазин 01 ООО</v>
          </cell>
        </row>
        <row r="648">
          <cell r="H648" t="str">
            <v>Торговый дом Реакция ООО</v>
          </cell>
        </row>
        <row r="649">
          <cell r="H649" t="str">
            <v>ТОР ЛИФТ ООО</v>
          </cell>
        </row>
        <row r="650">
          <cell r="H650" t="str">
            <v>ТД Гласс Фурнитура</v>
          </cell>
        </row>
        <row r="651">
          <cell r="H651" t="str">
            <v>ТОП ХАУС ООО</v>
          </cell>
        </row>
        <row r="652">
          <cell r="H652" t="str">
            <v>ТопГеоМониторинг ООО</v>
          </cell>
        </row>
        <row r="653">
          <cell r="H653" t="str">
            <v>Т+Т Архитектс ООО</v>
          </cell>
        </row>
        <row r="654">
          <cell r="H654" t="str">
            <v>Трансинжстрой БКП ОАО</v>
          </cell>
        </row>
        <row r="655">
          <cell r="H655" t="str">
            <v>Трансэлектрик ООО</v>
          </cell>
        </row>
        <row r="656">
          <cell r="H656" t="str">
            <v>Трастинженеринг ООО</v>
          </cell>
        </row>
        <row r="657">
          <cell r="H657" t="str">
            <v>Трейдюнион ООО</v>
          </cell>
        </row>
        <row r="658">
          <cell r="H658" t="str">
            <v>Трон-Строй ООО</v>
          </cell>
        </row>
        <row r="659">
          <cell r="H659" t="str">
            <v>Трубопроводстрой ООО</v>
          </cell>
        </row>
        <row r="660">
          <cell r="H660" t="str">
            <v>ТРУ АЙ ПИ ООО</v>
          </cell>
        </row>
        <row r="661">
          <cell r="H661" t="str">
            <v>ТСК СПЕКТОР-М ООО</v>
          </cell>
        </row>
        <row r="662">
          <cell r="H662" t="str">
            <v>КПЦ "УДАРНИК" ООО (Культурно-просветительский центр "Ударник")</v>
          </cell>
        </row>
        <row r="663">
          <cell r="H663" t="str">
            <v>УКСиР-Т ООО</v>
          </cell>
        </row>
        <row r="664">
          <cell r="H664" t="str">
            <v>УКСиР Хамовники ООО</v>
          </cell>
        </row>
        <row r="665">
          <cell r="H665" t="str">
            <v>УМиС-8 ООО</v>
          </cell>
        </row>
        <row r="666">
          <cell r="H666" t="str">
            <v>Уникальные Материалы ООО</v>
          </cell>
        </row>
        <row r="667">
          <cell r="H667" t="str">
            <v>Управление Инженерных Работ-37 ООО</v>
          </cell>
        </row>
        <row r="668">
          <cell r="H668" t="str">
            <v xml:space="preserve">УФК по городу Москве </v>
          </cell>
        </row>
        <row r="669">
          <cell r="H669" t="str">
            <v>УТС ТехноНИКОЛЬ</v>
          </cell>
        </row>
        <row r="670">
          <cell r="H670" t="str">
            <v>Управление Федерального казначейства по городу Москве (Комитет государственного строительного надзор)</v>
          </cell>
        </row>
        <row r="671">
          <cell r="H671" t="str">
            <v>Управление Федерального казначейства по городу Москве (Москомстройинвест)</v>
          </cell>
        </row>
        <row r="672">
          <cell r="H672" t="str">
            <v>УФК по городу Москве (Управление по обеспечению деятельности мировых судей города Москвы)</v>
          </cell>
        </row>
        <row r="673">
          <cell r="H673" t="str">
            <v>Фабрика Современной Архитектуры ЗАО</v>
          </cell>
        </row>
        <row r="674">
          <cell r="H674" t="str">
            <v>Фаворит Блок ООО</v>
          </cell>
        </row>
        <row r="675">
          <cell r="H675" t="str">
            <v>Фаворит Трейдинг ООО</v>
          </cell>
        </row>
        <row r="676">
          <cell r="H676" t="str">
            <v>Фасад-комплекс ООО</v>
          </cell>
        </row>
        <row r="677">
          <cell r="H677" t="str">
            <v>ФИНПРОЕКТ ООО</v>
          </cell>
        </row>
        <row r="678">
          <cell r="H678" t="str">
            <v>ФГУП Московск.городская радиотрансляционная сеть</v>
          </cell>
        </row>
        <row r="679">
          <cell r="H679" t="str">
            <v>ФГУП Российские сети вещания и оповещания</v>
          </cell>
        </row>
        <row r="680">
          <cell r="H680" t="str">
            <v>ФГУП Центральное управление по гидрометеорологии и мониторингу окружающей среды</v>
          </cell>
        </row>
        <row r="681">
          <cell r="H681" t="str">
            <v>Фомальгаут ООО</v>
          </cell>
        </row>
        <row r="682">
          <cell r="H682" t="str">
            <v>ФОРА ГРАД ООО</v>
          </cell>
        </row>
        <row r="683">
          <cell r="H683" t="str">
            <v>Фуд Сервис+ ООО</v>
          </cell>
        </row>
        <row r="684">
          <cell r="H684" t="str">
            <v>НП "ФСЭ"</v>
          </cell>
        </row>
        <row r="685">
          <cell r="H685" t="str">
            <v>Холдинг СП ООО</v>
          </cell>
        </row>
        <row r="686">
          <cell r="H686" t="str">
            <v>Холдинг Стройпроект ООО</v>
          </cell>
        </row>
        <row r="687">
          <cell r="H687" t="str">
            <v>ХолдингСтрой ООО</v>
          </cell>
        </row>
        <row r="688">
          <cell r="H688" t="str">
            <v>ХолдингСтрой ООО+Холдинг СтройПроект ООО</v>
          </cell>
        </row>
        <row r="689">
          <cell r="H689" t="str">
            <v>Хоменко С. А.</v>
          </cell>
        </row>
        <row r="690">
          <cell r="H690" t="str">
            <v>Хьюман Инжиниринг ООО</v>
          </cell>
        </row>
        <row r="691">
          <cell r="H691" t="str">
            <v>Хладокомбинат №7 ООО</v>
          </cell>
        </row>
        <row r="692">
          <cell r="H692" t="str">
            <v>ЦГМС-Р Московский ФГБУ</v>
          </cell>
        </row>
        <row r="693">
          <cell r="H693" t="str">
            <v>Центр гигиены и эпидемиологии в городе Москве ФБЗУ</v>
          </cell>
        </row>
        <row r="694">
          <cell r="H694" t="str">
            <v>Центральное УГМС ФГБУ</v>
          </cell>
        </row>
        <row r="695">
          <cell r="H695" t="str">
            <v>ЦентрЖилСервис-2010 ООО</v>
          </cell>
        </row>
        <row r="696">
          <cell r="H696" t="str">
            <v>Центурион  ООО</v>
          </cell>
        </row>
        <row r="697">
          <cell r="H697" t="str">
            <v>Центр Исследования транспортной инфраструктуры</v>
          </cell>
        </row>
        <row r="698">
          <cell r="H698" t="str">
            <v>Цимайло Ляшенко и Партнеры АБ ООО</v>
          </cell>
        </row>
        <row r="699">
          <cell r="H699" t="str">
            <v>ЦТП МОЭК ООО</v>
          </cell>
        </row>
        <row r="700">
          <cell r="H700" t="str">
            <v>ЦХЛС-ВНИХФИ ОАО</v>
          </cell>
        </row>
        <row r="701">
          <cell r="H701" t="str">
            <v>Шафран ООО</v>
          </cell>
        </row>
        <row r="702">
          <cell r="H702" t="str">
            <v>Шередега В.И. ИП</v>
          </cell>
        </row>
        <row r="703">
          <cell r="H703" t="str">
            <v>ШТРАБАГ  АО</v>
          </cell>
        </row>
        <row r="704">
          <cell r="H704" t="str">
            <v>Штормбау ООО</v>
          </cell>
        </row>
        <row r="705">
          <cell r="H705" t="str">
            <v>ЭГС-ЭМЭУ ООО</v>
          </cell>
        </row>
        <row r="706">
          <cell r="H706" t="str">
            <v>Эдлайн Групп ООО</v>
          </cell>
        </row>
        <row r="707">
          <cell r="H707" t="str">
            <v>Эдлайн Проект ООО</v>
          </cell>
        </row>
        <row r="708">
          <cell r="H708" t="str">
            <v>ЭИС Проект ООО</v>
          </cell>
        </row>
        <row r="709">
          <cell r="H709" t="str">
            <v>ЭИЦ ООО</v>
          </cell>
        </row>
        <row r="710">
          <cell r="H710" t="str">
            <v>ЭКОБУС ООО</v>
          </cell>
        </row>
        <row r="711">
          <cell r="H711" t="str">
            <v>Эйркод ООО</v>
          </cell>
        </row>
        <row r="712">
          <cell r="H712" t="str">
            <v>Экогород ЭФРГС НО</v>
          </cell>
        </row>
        <row r="713">
          <cell r="H713" t="str">
            <v>Экогрунтстрой ООО</v>
          </cell>
        </row>
        <row r="714">
          <cell r="H714" t="str">
            <v>ЭкоМарка ООО</v>
          </cell>
        </row>
        <row r="715">
          <cell r="H715" t="str">
            <v>ЭкоСтандарт Изыскания ООО</v>
          </cell>
        </row>
        <row r="716">
          <cell r="H716" t="str">
            <v>ЭКСПЕРТ-ЭНЕРГОСТРОЙ ООО</v>
          </cell>
        </row>
        <row r="717">
          <cell r="H717" t="str">
            <v>Эксклюзив Строй ПСК ООО</v>
          </cell>
        </row>
        <row r="718">
          <cell r="H718" t="str">
            <v>Экспертстройинжиниринг ООО</v>
          </cell>
        </row>
        <row r="719">
          <cell r="H719" t="str">
            <v>Экспертиза и управление недвижимостью ООО</v>
          </cell>
        </row>
        <row r="720">
          <cell r="H720" t="str">
            <v>Экспертиза коммунальных сетей ЗАО</v>
          </cell>
        </row>
        <row r="721">
          <cell r="H721" t="str">
            <v>Эксперт-Энергострой ООО</v>
          </cell>
        </row>
        <row r="722">
          <cell r="H722" t="str">
            <v>ЭлектроЛайн ООО</v>
          </cell>
        </row>
        <row r="723">
          <cell r="H723" t="str">
            <v>Элита ООО</v>
          </cell>
        </row>
        <row r="724">
          <cell r="H724" t="str">
            <v>ЭМ-И-ПИ ИНЖИНИРИНГ РАША ООО</v>
          </cell>
        </row>
        <row r="725">
          <cell r="H725" t="str">
            <v>Энд Лайт ООО</v>
          </cell>
        </row>
        <row r="726">
          <cell r="H726" t="str">
            <v>Энлаком  ГКЭНЦ ГУ</v>
          </cell>
        </row>
        <row r="727">
          <cell r="H727" t="str">
            <v>ЭнергоАкцент ООО</v>
          </cell>
        </row>
        <row r="728">
          <cell r="H728" t="str">
            <v>ЭнергоПолис ООО</v>
          </cell>
        </row>
        <row r="729">
          <cell r="H729" t="str">
            <v>ЭНЕРГОЗАЩИТА СК ООО</v>
          </cell>
        </row>
        <row r="730">
          <cell r="H730" t="str">
            <v>ЭнергияСервис+ ООО</v>
          </cell>
        </row>
        <row r="731">
          <cell r="H731" t="str">
            <v>ЭГС-ЭМЭУ ООО</v>
          </cell>
        </row>
        <row r="732">
          <cell r="H732" t="str">
            <v>ЭНЕРГОКОНСАЛТ ООО</v>
          </cell>
        </row>
        <row r="733">
          <cell r="H733" t="str">
            <v>Энергоресурс ООО</v>
          </cell>
        </row>
        <row r="734">
          <cell r="H734" t="str">
            <v>Энергосбыт</v>
          </cell>
        </row>
        <row r="735">
          <cell r="H735" t="str">
            <v>ЭнергоСтрой ООО</v>
          </cell>
        </row>
        <row r="736">
          <cell r="H736" t="str">
            <v>Энерготеплострой ООО</v>
          </cell>
        </row>
        <row r="737">
          <cell r="H737" t="str">
            <v>Энергоэффективных материалов и технологий НВЦ ЗАО</v>
          </cell>
        </row>
        <row r="738">
          <cell r="H738" t="str">
            <v>Энерком ООО</v>
          </cell>
        </row>
        <row r="739">
          <cell r="H739" t="str">
            <v>Энтегра Инжиниринг ООО</v>
          </cell>
        </row>
        <row r="740">
          <cell r="H740" t="str">
            <v>Элерон-ТК ООО</v>
          </cell>
        </row>
        <row r="741">
          <cell r="H741" t="str">
            <v>Эллер+Эллер архитекторы ООО</v>
          </cell>
        </row>
        <row r="742">
          <cell r="H742" t="str">
            <v>ЭФЕС СК ООО</v>
          </cell>
        </row>
        <row r="743">
          <cell r="H743" t="str">
            <v>ЮНИТ ООО</v>
          </cell>
        </row>
        <row r="744">
          <cell r="H744" t="str">
            <v>ЮКА ООО</v>
          </cell>
        </row>
        <row r="745">
          <cell r="H745" t="str">
            <v>Юником-Сервис ООО</v>
          </cell>
        </row>
        <row r="746">
          <cell r="H746" t="str">
            <v>ЮнисТрейд М ООО</v>
          </cell>
        </row>
        <row r="747">
          <cell r="H747" t="str">
            <v>ЮНИПРО ООО</v>
          </cell>
        </row>
        <row r="748">
          <cell r="H748" t="str">
            <v>Юниверсал Инвестмент ООО</v>
          </cell>
        </row>
        <row r="749">
          <cell r="H749" t="str">
            <v>ЮНИС-КЛИН ООО</v>
          </cell>
        </row>
      </sheetData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Доходы"/>
      <sheetName val="Роли-Доли П"/>
      <sheetName val="CF-П"/>
      <sheetName val="CF ФП"/>
      <sheetName val="Себестоимость"/>
      <sheetName val="Диограмма"/>
      <sheetName val="Пример СF"/>
      <sheetName val="контакт с доп согл"/>
      <sheetName val="КСО"/>
      <sheetName val="КСИ"/>
      <sheetName val="Предпосылки"/>
    </sheetNames>
    <sheetDataSet>
      <sheetData sheetId="0"/>
      <sheetData sheetId="1"/>
      <sheetData sheetId="2"/>
      <sheetData sheetId="3"/>
      <sheetData sheetId="4" refreshError="1">
        <row r="90">
          <cell r="B90">
            <v>29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ительная записка"/>
      <sheetName val="График освоения"/>
      <sheetName val="График финансирования"/>
      <sheetName val="Экспресс-дефляторы"/>
      <sheetName val="Дефляторы Минэк до 2030"/>
      <sheetName val="Дефляторы Минэк до 2015_2b"/>
      <sheetName val="Исходные Индексы Росстат"/>
      <sheetName val="Сводный_КП"/>
      <sheetName val="СМР_КП"/>
      <sheetName val="МашОбор_КП"/>
      <sheetName val="Прочие_КП"/>
      <sheetName val="Термины_Индексы"/>
      <sheetName val="Вспом"/>
      <sheetName val="Лист1"/>
      <sheetName val="CF ФП"/>
      <sheetName val="Расчеты_$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Москва Строительство</v>
          </cell>
        </row>
      </sheetData>
      <sheetData sheetId="7">
        <row r="18">
          <cell r="E18">
            <v>34699</v>
          </cell>
        </row>
        <row r="19">
          <cell r="C19">
            <v>34699</v>
          </cell>
        </row>
        <row r="20">
          <cell r="C20">
            <v>34730</v>
          </cell>
        </row>
        <row r="21">
          <cell r="C21">
            <v>34758</v>
          </cell>
        </row>
        <row r="22">
          <cell r="C22">
            <v>34789</v>
          </cell>
        </row>
        <row r="23">
          <cell r="C23">
            <v>34819</v>
          </cell>
        </row>
        <row r="24">
          <cell r="C24">
            <v>34850</v>
          </cell>
        </row>
        <row r="25">
          <cell r="C25">
            <v>34880</v>
          </cell>
        </row>
        <row r="26">
          <cell r="C26">
            <v>34911</v>
          </cell>
        </row>
        <row r="27">
          <cell r="C27">
            <v>34942</v>
          </cell>
        </row>
        <row r="28">
          <cell r="C28">
            <v>34972</v>
          </cell>
        </row>
        <row r="29">
          <cell r="C29">
            <v>35003</v>
          </cell>
        </row>
        <row r="30">
          <cell r="C30">
            <v>35033</v>
          </cell>
        </row>
        <row r="31">
          <cell r="C31">
            <v>35064</v>
          </cell>
        </row>
        <row r="32">
          <cell r="C32">
            <v>35095</v>
          </cell>
        </row>
        <row r="33">
          <cell r="C33">
            <v>35123</v>
          </cell>
        </row>
        <row r="34">
          <cell r="C34">
            <v>35155</v>
          </cell>
        </row>
        <row r="35">
          <cell r="C35">
            <v>35185</v>
          </cell>
        </row>
        <row r="36">
          <cell r="C36">
            <v>35216</v>
          </cell>
        </row>
        <row r="37">
          <cell r="C37">
            <v>35246</v>
          </cell>
        </row>
        <row r="38">
          <cell r="C38">
            <v>35277</v>
          </cell>
        </row>
        <row r="39">
          <cell r="C39">
            <v>35308</v>
          </cell>
        </row>
        <row r="40">
          <cell r="C40">
            <v>35338</v>
          </cell>
        </row>
        <row r="41">
          <cell r="C41">
            <v>35369</v>
          </cell>
        </row>
        <row r="42">
          <cell r="C42">
            <v>35399</v>
          </cell>
        </row>
        <row r="43">
          <cell r="C43">
            <v>35430</v>
          </cell>
        </row>
        <row r="44">
          <cell r="C44">
            <v>35461</v>
          </cell>
        </row>
        <row r="45">
          <cell r="C45">
            <v>35489</v>
          </cell>
        </row>
        <row r="46">
          <cell r="C46">
            <v>35520</v>
          </cell>
        </row>
        <row r="47">
          <cell r="C47">
            <v>35550</v>
          </cell>
        </row>
        <row r="48">
          <cell r="C48">
            <v>35581</v>
          </cell>
        </row>
        <row r="49">
          <cell r="C49">
            <v>35611</v>
          </cell>
        </row>
        <row r="50">
          <cell r="C50">
            <v>35642</v>
          </cell>
        </row>
        <row r="51">
          <cell r="C51">
            <v>35673</v>
          </cell>
        </row>
        <row r="52">
          <cell r="C52">
            <v>35703</v>
          </cell>
        </row>
        <row r="53">
          <cell r="C53">
            <v>35734</v>
          </cell>
        </row>
        <row r="54">
          <cell r="C54">
            <v>35764</v>
          </cell>
        </row>
        <row r="55">
          <cell r="C55">
            <v>35795</v>
          </cell>
        </row>
        <row r="56">
          <cell r="C56">
            <v>35826</v>
          </cell>
        </row>
        <row r="57">
          <cell r="C57">
            <v>35854</v>
          </cell>
        </row>
        <row r="58">
          <cell r="C58">
            <v>35885</v>
          </cell>
        </row>
        <row r="59">
          <cell r="C59">
            <v>35915</v>
          </cell>
        </row>
        <row r="60">
          <cell r="C60">
            <v>35946</v>
          </cell>
        </row>
        <row r="61">
          <cell r="C61">
            <v>35976</v>
          </cell>
        </row>
        <row r="62">
          <cell r="C62">
            <v>36007</v>
          </cell>
        </row>
        <row r="63">
          <cell r="C63">
            <v>36038</v>
          </cell>
        </row>
        <row r="64">
          <cell r="C64">
            <v>36068</v>
          </cell>
        </row>
        <row r="65">
          <cell r="C65">
            <v>36099</v>
          </cell>
        </row>
        <row r="66">
          <cell r="C66">
            <v>36129</v>
          </cell>
        </row>
        <row r="67">
          <cell r="C67">
            <v>36160</v>
          </cell>
        </row>
        <row r="68">
          <cell r="C68">
            <v>36191</v>
          </cell>
        </row>
        <row r="69">
          <cell r="C69">
            <v>36219</v>
          </cell>
        </row>
        <row r="70">
          <cell r="C70">
            <v>36250</v>
          </cell>
        </row>
        <row r="71">
          <cell r="C71">
            <v>36280</v>
          </cell>
        </row>
        <row r="72">
          <cell r="C72">
            <v>36311</v>
          </cell>
        </row>
        <row r="73">
          <cell r="C73">
            <v>36341</v>
          </cell>
        </row>
        <row r="74">
          <cell r="C74">
            <v>36372</v>
          </cell>
        </row>
        <row r="75">
          <cell r="C75">
            <v>36403</v>
          </cell>
        </row>
        <row r="76">
          <cell r="C76">
            <v>36433</v>
          </cell>
        </row>
        <row r="77">
          <cell r="C77">
            <v>36464</v>
          </cell>
        </row>
        <row r="78">
          <cell r="C78">
            <v>36494</v>
          </cell>
        </row>
        <row r="79">
          <cell r="C79">
            <v>36525</v>
          </cell>
        </row>
        <row r="80">
          <cell r="C80">
            <v>36556</v>
          </cell>
        </row>
        <row r="81">
          <cell r="C81">
            <v>36584</v>
          </cell>
        </row>
        <row r="82">
          <cell r="C82">
            <v>36616</v>
          </cell>
        </row>
        <row r="83">
          <cell r="C83">
            <v>36646</v>
          </cell>
        </row>
        <row r="84">
          <cell r="C84">
            <v>36677</v>
          </cell>
        </row>
        <row r="85">
          <cell r="C85">
            <v>36707</v>
          </cell>
        </row>
        <row r="86">
          <cell r="C86">
            <v>36738</v>
          </cell>
        </row>
        <row r="87">
          <cell r="C87">
            <v>36769</v>
          </cell>
        </row>
        <row r="88">
          <cell r="C88">
            <v>36799</v>
          </cell>
        </row>
        <row r="89">
          <cell r="C89">
            <v>36830</v>
          </cell>
        </row>
        <row r="90">
          <cell r="C90">
            <v>36860</v>
          </cell>
        </row>
        <row r="91">
          <cell r="C91">
            <v>36891</v>
          </cell>
        </row>
        <row r="92">
          <cell r="C92">
            <v>36922</v>
          </cell>
        </row>
        <row r="93">
          <cell r="C93">
            <v>36950</v>
          </cell>
        </row>
        <row r="94">
          <cell r="C94">
            <v>36981</v>
          </cell>
        </row>
        <row r="95">
          <cell r="C95">
            <v>37011</v>
          </cell>
        </row>
        <row r="96">
          <cell r="C96">
            <v>37042</v>
          </cell>
        </row>
        <row r="97">
          <cell r="C97">
            <v>37072</v>
          </cell>
        </row>
        <row r="98">
          <cell r="C98">
            <v>37103</v>
          </cell>
        </row>
        <row r="99">
          <cell r="C99">
            <v>37134</v>
          </cell>
        </row>
        <row r="100">
          <cell r="C100">
            <v>37164</v>
          </cell>
        </row>
        <row r="101">
          <cell r="C101">
            <v>37195</v>
          </cell>
        </row>
        <row r="102">
          <cell r="C102">
            <v>37225</v>
          </cell>
        </row>
        <row r="103">
          <cell r="C103">
            <v>37256</v>
          </cell>
        </row>
        <row r="104">
          <cell r="C104">
            <v>37287</v>
          </cell>
        </row>
        <row r="105">
          <cell r="C105">
            <v>37315</v>
          </cell>
        </row>
        <row r="106">
          <cell r="C106">
            <v>37346</v>
          </cell>
        </row>
        <row r="107">
          <cell r="C107">
            <v>37376</v>
          </cell>
        </row>
        <row r="108">
          <cell r="C108">
            <v>37407</v>
          </cell>
        </row>
        <row r="109">
          <cell r="C109">
            <v>37437</v>
          </cell>
        </row>
        <row r="110">
          <cell r="C110">
            <v>37468</v>
          </cell>
        </row>
        <row r="111">
          <cell r="C111">
            <v>37499</v>
          </cell>
        </row>
        <row r="112">
          <cell r="C112">
            <v>37529</v>
          </cell>
        </row>
        <row r="113">
          <cell r="C113">
            <v>37560</v>
          </cell>
        </row>
        <row r="114">
          <cell r="C114">
            <v>37590</v>
          </cell>
        </row>
        <row r="115">
          <cell r="C115">
            <v>37621</v>
          </cell>
        </row>
        <row r="116">
          <cell r="C116">
            <v>37652</v>
          </cell>
        </row>
        <row r="117">
          <cell r="C117">
            <v>37680</v>
          </cell>
        </row>
        <row r="118">
          <cell r="C118">
            <v>37711</v>
          </cell>
        </row>
        <row r="119">
          <cell r="C119">
            <v>37741</v>
          </cell>
        </row>
        <row r="120">
          <cell r="C120">
            <v>37772</v>
          </cell>
        </row>
        <row r="121">
          <cell r="C121">
            <v>37802</v>
          </cell>
        </row>
        <row r="122">
          <cell r="C122">
            <v>37833</v>
          </cell>
        </row>
        <row r="123">
          <cell r="C123">
            <v>37864</v>
          </cell>
        </row>
        <row r="124">
          <cell r="C124">
            <v>37894</v>
          </cell>
        </row>
        <row r="125">
          <cell r="C125">
            <v>37925</v>
          </cell>
        </row>
        <row r="126">
          <cell r="C126">
            <v>37955</v>
          </cell>
        </row>
        <row r="127">
          <cell r="C127">
            <v>37986</v>
          </cell>
        </row>
        <row r="128">
          <cell r="C128">
            <v>38017</v>
          </cell>
        </row>
        <row r="129">
          <cell r="C129">
            <v>38045</v>
          </cell>
        </row>
        <row r="130">
          <cell r="C130">
            <v>38077</v>
          </cell>
        </row>
        <row r="131">
          <cell r="C131">
            <v>38107</v>
          </cell>
        </row>
        <row r="132">
          <cell r="C132">
            <v>38138</v>
          </cell>
        </row>
        <row r="133">
          <cell r="C133">
            <v>38168</v>
          </cell>
        </row>
        <row r="134">
          <cell r="C134">
            <v>38199</v>
          </cell>
        </row>
        <row r="135">
          <cell r="C135">
            <v>38230</v>
          </cell>
        </row>
        <row r="136">
          <cell r="C136">
            <v>38260</v>
          </cell>
        </row>
        <row r="137">
          <cell r="C137">
            <v>38291</v>
          </cell>
        </row>
        <row r="138">
          <cell r="C138">
            <v>38321</v>
          </cell>
        </row>
        <row r="139">
          <cell r="C139">
            <v>38352</v>
          </cell>
        </row>
        <row r="140">
          <cell r="C140">
            <v>38383</v>
          </cell>
        </row>
        <row r="141">
          <cell r="C141">
            <v>38411</v>
          </cell>
        </row>
        <row r="142">
          <cell r="C142">
            <v>38442</v>
          </cell>
        </row>
        <row r="143">
          <cell r="C143">
            <v>38472</v>
          </cell>
        </row>
        <row r="144">
          <cell r="C144">
            <v>38503</v>
          </cell>
        </row>
        <row r="145">
          <cell r="C145">
            <v>38533</v>
          </cell>
        </row>
        <row r="146">
          <cell r="C146">
            <v>38564</v>
          </cell>
        </row>
        <row r="147">
          <cell r="C147">
            <v>38595</v>
          </cell>
        </row>
        <row r="148">
          <cell r="C148">
            <v>38625</v>
          </cell>
        </row>
        <row r="149">
          <cell r="C149">
            <v>38656</v>
          </cell>
        </row>
        <row r="150">
          <cell r="C150">
            <v>38686</v>
          </cell>
        </row>
        <row r="151">
          <cell r="C151">
            <v>38717</v>
          </cell>
        </row>
        <row r="152">
          <cell r="C152">
            <v>38748</v>
          </cell>
        </row>
        <row r="153">
          <cell r="C153">
            <v>38776</v>
          </cell>
        </row>
        <row r="154">
          <cell r="C154">
            <v>38807</v>
          </cell>
        </row>
        <row r="155">
          <cell r="C155">
            <v>38837</v>
          </cell>
        </row>
        <row r="156">
          <cell r="C156">
            <v>38868</v>
          </cell>
        </row>
        <row r="157">
          <cell r="C157">
            <v>38898</v>
          </cell>
        </row>
        <row r="158">
          <cell r="C158">
            <v>38929</v>
          </cell>
        </row>
        <row r="159">
          <cell r="C159">
            <v>38960</v>
          </cell>
        </row>
        <row r="160">
          <cell r="C160">
            <v>38990</v>
          </cell>
        </row>
        <row r="161">
          <cell r="C161">
            <v>39021</v>
          </cell>
        </row>
        <row r="162">
          <cell r="C162">
            <v>39051</v>
          </cell>
        </row>
        <row r="163">
          <cell r="C163">
            <v>39082</v>
          </cell>
        </row>
        <row r="164">
          <cell r="C164">
            <v>39113</v>
          </cell>
        </row>
        <row r="165">
          <cell r="C165">
            <v>39141</v>
          </cell>
        </row>
        <row r="166">
          <cell r="C166">
            <v>39172</v>
          </cell>
        </row>
        <row r="167">
          <cell r="C167">
            <v>39202</v>
          </cell>
        </row>
        <row r="168">
          <cell r="C168">
            <v>39233</v>
          </cell>
        </row>
        <row r="169">
          <cell r="C169">
            <v>39263</v>
          </cell>
        </row>
        <row r="170">
          <cell r="C170">
            <v>39294</v>
          </cell>
        </row>
        <row r="171">
          <cell r="C171">
            <v>39325</v>
          </cell>
        </row>
        <row r="172">
          <cell r="C172">
            <v>39355</v>
          </cell>
        </row>
        <row r="173">
          <cell r="C173">
            <v>39386</v>
          </cell>
        </row>
        <row r="174">
          <cell r="C174">
            <v>39416</v>
          </cell>
        </row>
        <row r="175">
          <cell r="C175">
            <v>39447</v>
          </cell>
        </row>
        <row r="176">
          <cell r="C176">
            <v>39478</v>
          </cell>
        </row>
        <row r="177">
          <cell r="C177">
            <v>39506</v>
          </cell>
        </row>
        <row r="178">
          <cell r="C178">
            <v>39538</v>
          </cell>
        </row>
        <row r="179">
          <cell r="C179">
            <v>39568</v>
          </cell>
        </row>
        <row r="180">
          <cell r="C180">
            <v>39599</v>
          </cell>
        </row>
        <row r="181">
          <cell r="C181">
            <v>39629</v>
          </cell>
        </row>
        <row r="182">
          <cell r="C182">
            <v>39660</v>
          </cell>
        </row>
        <row r="183">
          <cell r="C183">
            <v>39691</v>
          </cell>
        </row>
        <row r="184">
          <cell r="C184">
            <v>39721</v>
          </cell>
        </row>
        <row r="185">
          <cell r="C185">
            <v>39752</v>
          </cell>
        </row>
        <row r="186">
          <cell r="C186">
            <v>39782</v>
          </cell>
        </row>
        <row r="187">
          <cell r="C187">
            <v>39813</v>
          </cell>
        </row>
        <row r="188">
          <cell r="C188">
            <v>39844</v>
          </cell>
        </row>
        <row r="189">
          <cell r="C189">
            <v>39872</v>
          </cell>
        </row>
        <row r="190">
          <cell r="C190">
            <v>39903</v>
          </cell>
        </row>
        <row r="191">
          <cell r="C191">
            <v>39933</v>
          </cell>
        </row>
        <row r="192">
          <cell r="C192">
            <v>39964</v>
          </cell>
        </row>
        <row r="193">
          <cell r="C193">
            <v>39994</v>
          </cell>
        </row>
        <row r="194">
          <cell r="C194">
            <v>40025</v>
          </cell>
        </row>
        <row r="195">
          <cell r="C195">
            <v>40056</v>
          </cell>
        </row>
        <row r="196">
          <cell r="C196">
            <v>40086</v>
          </cell>
        </row>
        <row r="197">
          <cell r="C197">
            <v>40117</v>
          </cell>
        </row>
        <row r="198">
          <cell r="C198">
            <v>40147</v>
          </cell>
        </row>
        <row r="199">
          <cell r="C199">
            <v>40178</v>
          </cell>
        </row>
        <row r="200">
          <cell r="C200">
            <v>40209</v>
          </cell>
        </row>
        <row r="201">
          <cell r="C201">
            <v>40237</v>
          </cell>
        </row>
        <row r="202">
          <cell r="C202">
            <v>40268</v>
          </cell>
        </row>
        <row r="203">
          <cell r="C203">
            <v>40298</v>
          </cell>
        </row>
        <row r="204">
          <cell r="C204">
            <v>40329</v>
          </cell>
        </row>
        <row r="205">
          <cell r="C205">
            <v>40359</v>
          </cell>
        </row>
        <row r="206">
          <cell r="C206">
            <v>40390</v>
          </cell>
        </row>
        <row r="207">
          <cell r="C207">
            <v>40421</v>
          </cell>
        </row>
        <row r="208">
          <cell r="C208">
            <v>40451</v>
          </cell>
        </row>
        <row r="209">
          <cell r="C209">
            <v>40482</v>
          </cell>
        </row>
        <row r="210">
          <cell r="C210">
            <v>40512</v>
          </cell>
        </row>
        <row r="211">
          <cell r="C211">
            <v>40543</v>
          </cell>
        </row>
        <row r="212">
          <cell r="C212">
            <v>40574</v>
          </cell>
        </row>
        <row r="213">
          <cell r="C213">
            <v>40602</v>
          </cell>
        </row>
        <row r="214">
          <cell r="C214">
            <v>40633</v>
          </cell>
        </row>
        <row r="215">
          <cell r="C215">
            <v>40663</v>
          </cell>
        </row>
        <row r="216">
          <cell r="C216">
            <v>40694</v>
          </cell>
        </row>
        <row r="217">
          <cell r="C217">
            <v>40724</v>
          </cell>
        </row>
        <row r="218">
          <cell r="C218">
            <v>40755</v>
          </cell>
        </row>
        <row r="219">
          <cell r="C219">
            <v>40786</v>
          </cell>
        </row>
        <row r="220">
          <cell r="C220">
            <v>40816</v>
          </cell>
        </row>
        <row r="221">
          <cell r="C221">
            <v>40847</v>
          </cell>
        </row>
        <row r="222">
          <cell r="C222">
            <v>40877</v>
          </cell>
        </row>
        <row r="223">
          <cell r="C223">
            <v>40908</v>
          </cell>
        </row>
        <row r="224">
          <cell r="C224">
            <v>40939</v>
          </cell>
        </row>
        <row r="225">
          <cell r="C225">
            <v>40967</v>
          </cell>
        </row>
        <row r="226">
          <cell r="C226">
            <v>40999</v>
          </cell>
        </row>
        <row r="227">
          <cell r="C227">
            <v>41029</v>
          </cell>
        </row>
        <row r="228">
          <cell r="C228">
            <v>41060</v>
          </cell>
        </row>
        <row r="229">
          <cell r="C229">
            <v>41090</v>
          </cell>
        </row>
        <row r="230">
          <cell r="C230">
            <v>41121</v>
          </cell>
        </row>
        <row r="231">
          <cell r="C231">
            <v>41152</v>
          </cell>
        </row>
        <row r="232">
          <cell r="C232">
            <v>41182</v>
          </cell>
        </row>
        <row r="233">
          <cell r="C233">
            <v>41213</v>
          </cell>
        </row>
        <row r="234">
          <cell r="C234">
            <v>41243</v>
          </cell>
        </row>
        <row r="235">
          <cell r="C235">
            <v>41274</v>
          </cell>
        </row>
        <row r="236">
          <cell r="C236">
            <v>41305</v>
          </cell>
        </row>
        <row r="237">
          <cell r="C237">
            <v>41333</v>
          </cell>
        </row>
        <row r="238">
          <cell r="C238">
            <v>41364</v>
          </cell>
        </row>
        <row r="239">
          <cell r="C239">
            <v>41394</v>
          </cell>
        </row>
        <row r="240">
          <cell r="C240">
            <v>41425</v>
          </cell>
        </row>
        <row r="241">
          <cell r="C241">
            <v>41455</v>
          </cell>
        </row>
        <row r="242">
          <cell r="C242">
            <v>41486</v>
          </cell>
        </row>
        <row r="243">
          <cell r="C243">
            <v>41517</v>
          </cell>
        </row>
        <row r="244">
          <cell r="C244">
            <v>41547</v>
          </cell>
        </row>
        <row r="245">
          <cell r="C245">
            <v>41578</v>
          </cell>
        </row>
        <row r="246">
          <cell r="C246">
            <v>41608</v>
          </cell>
        </row>
        <row r="247">
          <cell r="C247">
            <v>41639</v>
          </cell>
        </row>
        <row r="248">
          <cell r="C248">
            <v>41670</v>
          </cell>
        </row>
        <row r="249">
          <cell r="C249">
            <v>41698</v>
          </cell>
        </row>
        <row r="250">
          <cell r="C250">
            <v>41729</v>
          </cell>
        </row>
        <row r="251">
          <cell r="C251">
            <v>41759</v>
          </cell>
        </row>
        <row r="252">
          <cell r="C252">
            <v>41790</v>
          </cell>
        </row>
        <row r="253">
          <cell r="C253">
            <v>41820</v>
          </cell>
        </row>
        <row r="254">
          <cell r="C254">
            <v>41851</v>
          </cell>
        </row>
        <row r="255">
          <cell r="C255">
            <v>41882</v>
          </cell>
        </row>
        <row r="256">
          <cell r="C256">
            <v>41912</v>
          </cell>
        </row>
        <row r="257">
          <cell r="C257">
            <v>41943</v>
          </cell>
        </row>
        <row r="258">
          <cell r="C258">
            <v>41973</v>
          </cell>
        </row>
        <row r="259">
          <cell r="C259">
            <v>42004</v>
          </cell>
        </row>
        <row r="260">
          <cell r="C260">
            <v>42035</v>
          </cell>
        </row>
        <row r="261">
          <cell r="C261">
            <v>42063</v>
          </cell>
        </row>
        <row r="262">
          <cell r="C262">
            <v>42094</v>
          </cell>
        </row>
        <row r="263">
          <cell r="C263">
            <v>42124</v>
          </cell>
        </row>
        <row r="264">
          <cell r="C264">
            <v>42155</v>
          </cell>
        </row>
        <row r="265">
          <cell r="C265">
            <v>42185</v>
          </cell>
        </row>
        <row r="266">
          <cell r="C266">
            <v>42216</v>
          </cell>
        </row>
        <row r="267">
          <cell r="C267">
            <v>42247</v>
          </cell>
        </row>
        <row r="268">
          <cell r="C268">
            <v>42277</v>
          </cell>
        </row>
        <row r="269">
          <cell r="C269">
            <v>42308</v>
          </cell>
        </row>
        <row r="270">
          <cell r="C270">
            <v>42338</v>
          </cell>
        </row>
        <row r="271">
          <cell r="C271">
            <v>42369</v>
          </cell>
        </row>
        <row r="272">
          <cell r="C272">
            <v>42400</v>
          </cell>
        </row>
        <row r="273">
          <cell r="C273">
            <v>42428</v>
          </cell>
        </row>
        <row r="274">
          <cell r="C274">
            <v>42460</v>
          </cell>
        </row>
        <row r="275">
          <cell r="C275">
            <v>42490</v>
          </cell>
        </row>
        <row r="276">
          <cell r="C276">
            <v>42521</v>
          </cell>
        </row>
        <row r="277">
          <cell r="C277">
            <v>42551</v>
          </cell>
        </row>
        <row r="278">
          <cell r="C278">
            <v>42582</v>
          </cell>
        </row>
        <row r="279">
          <cell r="C279">
            <v>42613</v>
          </cell>
        </row>
        <row r="280">
          <cell r="C280">
            <v>42643</v>
          </cell>
        </row>
        <row r="281">
          <cell r="C281">
            <v>42674</v>
          </cell>
        </row>
        <row r="282">
          <cell r="C282">
            <v>42704</v>
          </cell>
        </row>
        <row r="283">
          <cell r="C283">
            <v>42735</v>
          </cell>
        </row>
        <row r="284">
          <cell r="C284">
            <v>42766</v>
          </cell>
        </row>
        <row r="285">
          <cell r="C285">
            <v>42794</v>
          </cell>
        </row>
        <row r="286">
          <cell r="C286">
            <v>42825</v>
          </cell>
        </row>
        <row r="287">
          <cell r="C287">
            <v>42855</v>
          </cell>
        </row>
        <row r="288">
          <cell r="C288">
            <v>42886</v>
          </cell>
        </row>
        <row r="289">
          <cell r="C289">
            <v>42916</v>
          </cell>
        </row>
        <row r="290">
          <cell r="C290">
            <v>42947</v>
          </cell>
        </row>
        <row r="291">
          <cell r="C291">
            <v>42978</v>
          </cell>
        </row>
        <row r="292">
          <cell r="C292">
            <v>43008</v>
          </cell>
        </row>
        <row r="293">
          <cell r="C293">
            <v>43039</v>
          </cell>
        </row>
        <row r="294">
          <cell r="C294">
            <v>43069</v>
          </cell>
        </row>
        <row r="295">
          <cell r="C295">
            <v>43100</v>
          </cell>
        </row>
        <row r="296">
          <cell r="C296">
            <v>43131</v>
          </cell>
        </row>
        <row r="297">
          <cell r="C297">
            <v>43159</v>
          </cell>
        </row>
        <row r="298">
          <cell r="C298">
            <v>43190</v>
          </cell>
        </row>
        <row r="299">
          <cell r="C299">
            <v>43220</v>
          </cell>
        </row>
        <row r="300">
          <cell r="C300">
            <v>43251</v>
          </cell>
        </row>
        <row r="301">
          <cell r="C301">
            <v>43281</v>
          </cell>
        </row>
        <row r="302">
          <cell r="C302">
            <v>43312</v>
          </cell>
        </row>
        <row r="303">
          <cell r="C303">
            <v>43343</v>
          </cell>
        </row>
        <row r="304">
          <cell r="C304">
            <v>43373</v>
          </cell>
        </row>
        <row r="305">
          <cell r="C305">
            <v>43404</v>
          </cell>
        </row>
        <row r="306">
          <cell r="C306">
            <v>43434</v>
          </cell>
        </row>
        <row r="307">
          <cell r="C307">
            <v>43465</v>
          </cell>
        </row>
        <row r="308">
          <cell r="C308">
            <v>43496</v>
          </cell>
        </row>
        <row r="309">
          <cell r="C309">
            <v>43524</v>
          </cell>
        </row>
        <row r="310">
          <cell r="C310">
            <v>43555</v>
          </cell>
        </row>
        <row r="311">
          <cell r="C311">
            <v>43585</v>
          </cell>
        </row>
        <row r="312">
          <cell r="C312">
            <v>43616</v>
          </cell>
        </row>
        <row r="313">
          <cell r="C313">
            <v>43646</v>
          </cell>
        </row>
        <row r="314">
          <cell r="C314">
            <v>43677</v>
          </cell>
        </row>
        <row r="315">
          <cell r="C315">
            <v>43708</v>
          </cell>
        </row>
        <row r="316">
          <cell r="C316">
            <v>43738</v>
          </cell>
        </row>
        <row r="317">
          <cell r="C317">
            <v>43769</v>
          </cell>
        </row>
        <row r="318">
          <cell r="C318">
            <v>43799</v>
          </cell>
        </row>
        <row r="319">
          <cell r="C319">
            <v>43830</v>
          </cell>
        </row>
        <row r="320">
          <cell r="C320">
            <v>43861</v>
          </cell>
        </row>
        <row r="321">
          <cell r="C321">
            <v>43889</v>
          </cell>
        </row>
        <row r="322">
          <cell r="C322">
            <v>43921</v>
          </cell>
        </row>
        <row r="323">
          <cell r="C323">
            <v>43951</v>
          </cell>
        </row>
        <row r="324">
          <cell r="C324">
            <v>43982</v>
          </cell>
        </row>
        <row r="325">
          <cell r="C325">
            <v>44012</v>
          </cell>
        </row>
        <row r="326">
          <cell r="C326">
            <v>44043</v>
          </cell>
        </row>
        <row r="327">
          <cell r="C327">
            <v>44074</v>
          </cell>
        </row>
        <row r="328">
          <cell r="C328">
            <v>44104</v>
          </cell>
        </row>
        <row r="329">
          <cell r="C329">
            <v>44135</v>
          </cell>
        </row>
        <row r="330">
          <cell r="C330">
            <v>44165</v>
          </cell>
        </row>
        <row r="331">
          <cell r="C331">
            <v>44196</v>
          </cell>
        </row>
        <row r="332">
          <cell r="C332">
            <v>44227</v>
          </cell>
        </row>
        <row r="333">
          <cell r="C333">
            <v>44255</v>
          </cell>
        </row>
        <row r="334">
          <cell r="C334">
            <v>44286</v>
          </cell>
        </row>
        <row r="335">
          <cell r="C335">
            <v>44316</v>
          </cell>
        </row>
        <row r="336">
          <cell r="C336">
            <v>44347</v>
          </cell>
        </row>
        <row r="337">
          <cell r="C337">
            <v>44377</v>
          </cell>
        </row>
        <row r="338">
          <cell r="C338">
            <v>44408</v>
          </cell>
        </row>
        <row r="339">
          <cell r="C339">
            <v>44439</v>
          </cell>
        </row>
        <row r="340">
          <cell r="C340">
            <v>44469</v>
          </cell>
        </row>
        <row r="341">
          <cell r="C341">
            <v>44500</v>
          </cell>
        </row>
        <row r="342">
          <cell r="C342">
            <v>44530</v>
          </cell>
        </row>
        <row r="343">
          <cell r="C343">
            <v>44561</v>
          </cell>
        </row>
        <row r="344">
          <cell r="C344">
            <v>44592</v>
          </cell>
        </row>
        <row r="345">
          <cell r="C345">
            <v>44620</v>
          </cell>
        </row>
        <row r="346">
          <cell r="C346">
            <v>44651</v>
          </cell>
        </row>
        <row r="347">
          <cell r="C347">
            <v>44681</v>
          </cell>
        </row>
        <row r="348">
          <cell r="C348">
            <v>44712</v>
          </cell>
        </row>
        <row r="349">
          <cell r="C349">
            <v>44742</v>
          </cell>
        </row>
        <row r="350">
          <cell r="C350">
            <v>44773</v>
          </cell>
        </row>
        <row r="351">
          <cell r="C351">
            <v>44804</v>
          </cell>
        </row>
        <row r="352">
          <cell r="C352">
            <v>44834</v>
          </cell>
        </row>
        <row r="353">
          <cell r="C353">
            <v>44865</v>
          </cell>
        </row>
        <row r="354">
          <cell r="C354">
            <v>44895</v>
          </cell>
        </row>
        <row r="355">
          <cell r="C355">
            <v>44926</v>
          </cell>
        </row>
        <row r="356">
          <cell r="C356">
            <v>44957</v>
          </cell>
        </row>
        <row r="357">
          <cell r="C357">
            <v>44985</v>
          </cell>
        </row>
        <row r="358">
          <cell r="C358">
            <v>45016</v>
          </cell>
        </row>
        <row r="359">
          <cell r="C359">
            <v>45046</v>
          </cell>
        </row>
        <row r="360">
          <cell r="C360">
            <v>45077</v>
          </cell>
        </row>
        <row r="361">
          <cell r="C361">
            <v>45107</v>
          </cell>
        </row>
        <row r="362">
          <cell r="C362">
            <v>45138</v>
          </cell>
        </row>
        <row r="363">
          <cell r="C363">
            <v>45169</v>
          </cell>
        </row>
        <row r="364">
          <cell r="C364">
            <v>45199</v>
          </cell>
        </row>
        <row r="365">
          <cell r="C365">
            <v>45230</v>
          </cell>
        </row>
        <row r="366">
          <cell r="C366">
            <v>45260</v>
          </cell>
        </row>
        <row r="367">
          <cell r="C367">
            <v>45291</v>
          </cell>
        </row>
        <row r="368">
          <cell r="C368">
            <v>45322</v>
          </cell>
        </row>
        <row r="369">
          <cell r="C369">
            <v>45350</v>
          </cell>
        </row>
        <row r="370">
          <cell r="C370">
            <v>45382</v>
          </cell>
        </row>
        <row r="371">
          <cell r="C371">
            <v>45412</v>
          </cell>
        </row>
        <row r="372">
          <cell r="C372">
            <v>45443</v>
          </cell>
        </row>
        <row r="373">
          <cell r="C373">
            <v>45473</v>
          </cell>
        </row>
        <row r="374">
          <cell r="C374">
            <v>45504</v>
          </cell>
        </row>
        <row r="375">
          <cell r="C375">
            <v>45535</v>
          </cell>
        </row>
        <row r="376">
          <cell r="C376">
            <v>45565</v>
          </cell>
        </row>
        <row r="377">
          <cell r="C377">
            <v>45596</v>
          </cell>
        </row>
        <row r="378">
          <cell r="C378">
            <v>45626</v>
          </cell>
        </row>
        <row r="379">
          <cell r="C379">
            <v>45657</v>
          </cell>
        </row>
        <row r="380">
          <cell r="C380">
            <v>45688</v>
          </cell>
        </row>
        <row r="381">
          <cell r="C381">
            <v>45716</v>
          </cell>
        </row>
        <row r="382">
          <cell r="C382">
            <v>45747</v>
          </cell>
        </row>
        <row r="383">
          <cell r="C383">
            <v>45777</v>
          </cell>
        </row>
        <row r="384">
          <cell r="C384">
            <v>45808</v>
          </cell>
        </row>
        <row r="385">
          <cell r="C385">
            <v>45838</v>
          </cell>
        </row>
        <row r="386">
          <cell r="C386">
            <v>45869</v>
          </cell>
        </row>
        <row r="387">
          <cell r="C387">
            <v>45900</v>
          </cell>
        </row>
        <row r="388">
          <cell r="C388">
            <v>45930</v>
          </cell>
        </row>
        <row r="389">
          <cell r="C389">
            <v>45961</v>
          </cell>
        </row>
        <row r="390">
          <cell r="C390">
            <v>45991</v>
          </cell>
        </row>
        <row r="391">
          <cell r="C391">
            <v>46022</v>
          </cell>
        </row>
        <row r="392">
          <cell r="C392">
            <v>46053</v>
          </cell>
        </row>
        <row r="393">
          <cell r="C393">
            <v>46081</v>
          </cell>
        </row>
        <row r="394">
          <cell r="C394">
            <v>46112</v>
          </cell>
        </row>
        <row r="395">
          <cell r="C395">
            <v>46142</v>
          </cell>
        </row>
        <row r="396">
          <cell r="C396">
            <v>46173</v>
          </cell>
        </row>
        <row r="397">
          <cell r="C397">
            <v>46203</v>
          </cell>
        </row>
        <row r="398">
          <cell r="C398">
            <v>46234</v>
          </cell>
        </row>
        <row r="399">
          <cell r="C399">
            <v>46265</v>
          </cell>
        </row>
        <row r="400">
          <cell r="C400">
            <v>46295</v>
          </cell>
        </row>
        <row r="401">
          <cell r="C401">
            <v>46326</v>
          </cell>
        </row>
        <row r="402">
          <cell r="C402">
            <v>46356</v>
          </cell>
        </row>
        <row r="403">
          <cell r="C403">
            <v>46387</v>
          </cell>
        </row>
        <row r="404">
          <cell r="C404">
            <v>46418</v>
          </cell>
        </row>
        <row r="405">
          <cell r="C405">
            <v>46446</v>
          </cell>
        </row>
        <row r="406">
          <cell r="C406">
            <v>46477</v>
          </cell>
        </row>
        <row r="407">
          <cell r="C407">
            <v>46507</v>
          </cell>
        </row>
        <row r="408">
          <cell r="C408">
            <v>46538</v>
          </cell>
        </row>
        <row r="409">
          <cell r="C409">
            <v>46568</v>
          </cell>
        </row>
        <row r="410">
          <cell r="C410">
            <v>46599</v>
          </cell>
        </row>
        <row r="411">
          <cell r="C411">
            <v>46630</v>
          </cell>
        </row>
        <row r="412">
          <cell r="C412">
            <v>46660</v>
          </cell>
        </row>
        <row r="413">
          <cell r="C413">
            <v>46691</v>
          </cell>
        </row>
        <row r="414">
          <cell r="C414">
            <v>46721</v>
          </cell>
        </row>
        <row r="415">
          <cell r="C415">
            <v>46752</v>
          </cell>
        </row>
        <row r="416">
          <cell r="C416">
            <v>46783</v>
          </cell>
        </row>
        <row r="417">
          <cell r="C417">
            <v>46811</v>
          </cell>
        </row>
        <row r="418">
          <cell r="C418">
            <v>46843</v>
          </cell>
        </row>
        <row r="419">
          <cell r="C419">
            <v>46873</v>
          </cell>
        </row>
        <row r="420">
          <cell r="C420">
            <v>46904</v>
          </cell>
        </row>
        <row r="421">
          <cell r="C421">
            <v>46934</v>
          </cell>
        </row>
        <row r="422">
          <cell r="C422">
            <v>46965</v>
          </cell>
        </row>
        <row r="423">
          <cell r="C423">
            <v>46996</v>
          </cell>
        </row>
        <row r="424">
          <cell r="C424">
            <v>47026</v>
          </cell>
        </row>
        <row r="425">
          <cell r="C425">
            <v>47057</v>
          </cell>
        </row>
        <row r="426">
          <cell r="C426">
            <v>47087</v>
          </cell>
        </row>
        <row r="427">
          <cell r="C427">
            <v>47118</v>
          </cell>
        </row>
        <row r="428">
          <cell r="C428">
            <v>47149</v>
          </cell>
        </row>
        <row r="429">
          <cell r="C429">
            <v>47177</v>
          </cell>
        </row>
        <row r="430">
          <cell r="C430">
            <v>47208</v>
          </cell>
        </row>
        <row r="431">
          <cell r="C431">
            <v>47238</v>
          </cell>
        </row>
        <row r="432">
          <cell r="C432">
            <v>47269</v>
          </cell>
        </row>
        <row r="433">
          <cell r="C433">
            <v>47299</v>
          </cell>
        </row>
        <row r="434">
          <cell r="C434">
            <v>47330</v>
          </cell>
        </row>
        <row r="435">
          <cell r="C435">
            <v>47361</v>
          </cell>
        </row>
        <row r="436">
          <cell r="C436">
            <v>47391</v>
          </cell>
        </row>
        <row r="437">
          <cell r="C437">
            <v>47422</v>
          </cell>
        </row>
        <row r="438">
          <cell r="C438">
            <v>47452</v>
          </cell>
        </row>
        <row r="439">
          <cell r="C439">
            <v>47483</v>
          </cell>
        </row>
        <row r="440">
          <cell r="C440">
            <v>47514</v>
          </cell>
        </row>
        <row r="441">
          <cell r="C441">
            <v>47542</v>
          </cell>
        </row>
        <row r="442">
          <cell r="C442">
            <v>47573</v>
          </cell>
        </row>
        <row r="443">
          <cell r="C443">
            <v>47603</v>
          </cell>
        </row>
        <row r="444">
          <cell r="C444">
            <v>47634</v>
          </cell>
        </row>
        <row r="445">
          <cell r="C445">
            <v>47664</v>
          </cell>
        </row>
        <row r="446">
          <cell r="C446">
            <v>47695</v>
          </cell>
        </row>
        <row r="447">
          <cell r="C447">
            <v>47726</v>
          </cell>
        </row>
        <row r="448">
          <cell r="C448">
            <v>47756</v>
          </cell>
        </row>
        <row r="449">
          <cell r="C449">
            <v>47787</v>
          </cell>
        </row>
        <row r="450">
          <cell r="C450">
            <v>47817</v>
          </cell>
        </row>
        <row r="451">
          <cell r="C451">
            <v>47848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Д 1"/>
      <sheetName val="РД 2"/>
      <sheetName val="График стр-ва"/>
      <sheetName val="Выполнение"/>
      <sheetName val="Структура жилье"/>
      <sheetName val="CF План договор"/>
      <sheetName val="ПП 8А-1 только план"/>
      <sheetName val="ПП 8А-1 с учетом факта"/>
      <sheetName val="ПП 8А-1 с учетом дог"/>
      <sheetName val="Договоры"/>
      <sheetName val="Расходы факт"/>
      <sheetName val="Расходы факт договоры"/>
      <sheetName val="Доходы - факт"/>
      <sheetName val="CF Договор Факт"/>
      <sheetName val="Строительная стоимость"/>
      <sheetName val="Сравнение (2)"/>
      <sheetName val="Диаграмма"/>
      <sheetName val="Пул"/>
      <sheetName val="Монте-Карло"/>
      <sheetName val="Лист3"/>
      <sheetName val="библиотека1"/>
    </sheetNames>
    <sheetDataSet>
      <sheetData sheetId="0" refreshError="1"/>
      <sheetData sheetId="1" refreshError="1"/>
      <sheetData sheetId="2" refreshError="1">
        <row r="3">
          <cell r="B3">
            <v>38322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вод Печать"/>
      <sheetName val="Р-Д до изм"/>
      <sheetName val="Роли-доли И"/>
      <sheetName val="Роли-доли П"/>
      <sheetName val="CF-П"/>
      <sheetName val="CF ФП"/>
      <sheetName val="Себестоимость"/>
      <sheetName val="Вспомогательный"/>
      <sheetName val="Диаграмма"/>
      <sheetName val="библиотека1"/>
      <sheetName val="График стр-ва"/>
      <sheetName val="Лист3"/>
      <sheetName val="МИФИ Изм 24 И-155"/>
      <sheetName val="lib"/>
      <sheetName val="Справочники"/>
    </sheetNames>
    <sheetDataSet>
      <sheetData sheetId="0"/>
      <sheetData sheetId="1"/>
      <sheetData sheetId="2">
        <row r="76">
          <cell r="Y76">
            <v>0.66662581858662373</v>
          </cell>
        </row>
      </sheetData>
      <sheetData sheetId="3">
        <row r="76">
          <cell r="Y76">
            <v>0.66662581858662373</v>
          </cell>
        </row>
      </sheetData>
      <sheetData sheetId="4" refreshError="1">
        <row r="76">
          <cell r="Y76">
            <v>0.66662581858662373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ТЭП_1оч."/>
      <sheetName val="факт_продажи_СК_01.07.10"/>
      <sheetName val="Гр_продаж_кв (2)"/>
      <sheetName val="Гр_продаж_кв"/>
      <sheetName val="Гр_продаж_м.м"/>
      <sheetName val="Гр_продаж_кладовки"/>
      <sheetName val="График_продаж_нежилых"/>
      <sheetName val="Продажи"/>
      <sheetName val="залог"/>
      <sheetName val="Налоги 1 оч._new"/>
      <sheetName val="Налоги 2 оч."/>
      <sheetName val="Налоги 3 оч."/>
      <sheetName val="Реестр затрат на 20.06.11"/>
      <sheetName val="Бюджет_USD_20.06.11"/>
      <sheetName val="CF_1stage"/>
      <sheetName val="песс"/>
      <sheetName val="оптим"/>
      <sheetName val="Эффект."/>
      <sheetName val="курс_2"/>
      <sheetName val="кредит_3_4_1"/>
      <sheetName val="Роли-доли П"/>
      <sheetName val="График стр-в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C2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64">
          <cell r="B64">
            <v>0.2</v>
          </cell>
        </row>
      </sheetData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Д 1"/>
      <sheetName val="РД 2"/>
      <sheetName val="График стр-ва"/>
      <sheetName val="Выполнение"/>
      <sheetName val="Структура жилье"/>
      <sheetName val="CF План договор"/>
      <sheetName val="ПП 8А-1 только план"/>
      <sheetName val="ПП 8А-1 с учетом факта"/>
      <sheetName val="ПП 8А-1 с учетом дог"/>
      <sheetName val="Договоры"/>
      <sheetName val="Расходы факт"/>
      <sheetName val="Расходы факт договоры"/>
      <sheetName val="Доходы - факт"/>
      <sheetName val="CF Договор Факт"/>
      <sheetName val="Строительная стоимость"/>
      <sheetName val="Сравнение (2)"/>
      <sheetName val="Диаграмма"/>
      <sheetName val="Пул"/>
      <sheetName val="Монте-Карло"/>
      <sheetName val="CF_1stage"/>
      <sheetName val="Гр_продаж_кв"/>
      <sheetName val="ТТЗ опт"/>
      <sheetName val="Слайд 9 "/>
      <sheetName val="Проекты"/>
      <sheetName val="Пояснение "/>
      <sheetName val="Лист1"/>
    </sheetNames>
    <sheetDataSet>
      <sheetData sheetId="0" refreshError="1"/>
      <sheetData sheetId="1" refreshError="1"/>
      <sheetData sheetId="2" refreshError="1">
        <row r="3">
          <cell r="B3">
            <v>38322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-версия"/>
      <sheetName val="Компания"/>
      <sheetName val="Проект"/>
      <sheetName val="Сумм"/>
      <sheetName val="Анализ"/>
      <sheetName val="Отчет"/>
      <sheetName val="Опции"/>
      <sheetName val="Язык"/>
      <sheetName val="Ст"/>
      <sheetName val="Список для вставки01"/>
      <sheetName val="Списки02"/>
      <sheetName val="классификатор статей"/>
      <sheetName val="Продажи"/>
      <sheetName val="CF+FCF"/>
    </sheetNames>
    <sheetDataSet>
      <sheetData sheetId="0" refreshError="1"/>
      <sheetData sheetId="1" refreshError="1">
        <row r="8">
          <cell r="D8">
            <v>1</v>
          </cell>
        </row>
        <row r="12">
          <cell r="M12">
            <v>5</v>
          </cell>
        </row>
        <row r="106">
          <cell r="M106" t="str">
            <v xml:space="preserve"> 2009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1</v>
          </cell>
        </row>
        <row r="114">
          <cell r="M114">
            <v>3522354</v>
          </cell>
        </row>
        <row r="115">
          <cell r="M115">
            <v>634023.72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1</v>
          </cell>
        </row>
        <row r="121">
          <cell r="M121">
            <v>2812931</v>
          </cell>
        </row>
        <row r="123">
          <cell r="M123">
            <v>2812931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506327.58</v>
          </cell>
        </row>
        <row r="134">
          <cell r="M134" t="str">
            <v xml:space="preserve"> 2009</v>
          </cell>
        </row>
        <row r="137">
          <cell r="M137">
            <v>353333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463644</v>
          </cell>
        </row>
        <row r="141">
          <cell r="M141">
            <v>0</v>
          </cell>
        </row>
        <row r="142">
          <cell r="M142">
            <v>45354</v>
          </cell>
        </row>
        <row r="144">
          <cell r="M144">
            <v>862331</v>
          </cell>
        </row>
        <row r="146">
          <cell r="M146">
            <v>506854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1">
          <cell r="M151">
            <v>506854</v>
          </cell>
        </row>
        <row r="153">
          <cell r="M153">
            <v>355477</v>
          </cell>
        </row>
        <row r="156">
          <cell r="M156" t="str">
            <v xml:space="preserve"> 2009</v>
          </cell>
        </row>
        <row r="158">
          <cell r="M158">
            <v>0</v>
          </cell>
        </row>
        <row r="161">
          <cell r="M161">
            <v>0</v>
          </cell>
        </row>
        <row r="162">
          <cell r="M162">
            <v>1</v>
          </cell>
        </row>
        <row r="163">
          <cell r="M163">
            <v>0</v>
          </cell>
        </row>
        <row r="164">
          <cell r="M164">
            <v>1</v>
          </cell>
        </row>
        <row r="165">
          <cell r="M165">
            <v>0</v>
          </cell>
        </row>
        <row r="167">
          <cell r="M167">
            <v>3810630</v>
          </cell>
        </row>
        <row r="168">
          <cell r="M168">
            <v>1143189</v>
          </cell>
        </row>
        <row r="169">
          <cell r="M169">
            <v>381063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6">
          <cell r="M176">
            <v>0</v>
          </cell>
        </row>
        <row r="179">
          <cell r="M179" t="str">
            <v xml:space="preserve"> 2009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5">
          <cell r="M185">
            <v>0</v>
          </cell>
        </row>
        <row r="186">
          <cell r="M186">
            <v>32422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1253211</v>
          </cell>
        </row>
        <row r="192">
          <cell r="M192">
            <v>187981.65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534332</v>
          </cell>
        </row>
        <row r="198">
          <cell r="M198">
            <v>80149.8</v>
          </cell>
        </row>
        <row r="200">
          <cell r="M200">
            <v>0</v>
          </cell>
        </row>
        <row r="206">
          <cell r="M206" t="str">
            <v xml:space="preserve"> 2009</v>
          </cell>
        </row>
        <row r="208">
          <cell r="M208">
            <v>3522354</v>
          </cell>
        </row>
        <row r="209">
          <cell r="M209">
            <v>3193994</v>
          </cell>
        </row>
        <row r="210">
          <cell r="M210">
            <v>2812931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381063</v>
          </cell>
        </row>
        <row r="216">
          <cell r="M216">
            <v>328360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328360</v>
          </cell>
        </row>
        <row r="220">
          <cell r="M220">
            <v>0</v>
          </cell>
        </row>
        <row r="221">
          <cell r="M221">
            <v>104381.8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223978.2</v>
          </cell>
        </row>
        <row r="226">
          <cell r="M226">
            <v>53754.768000000004</v>
          </cell>
        </row>
        <row r="227">
          <cell r="M227">
            <v>170223.432</v>
          </cell>
        </row>
        <row r="230">
          <cell r="M230" t="str">
            <v xml:space="preserve"> 2009</v>
          </cell>
        </row>
        <row r="232">
          <cell r="M232">
            <v>4156377.72</v>
          </cell>
        </row>
        <row r="233">
          <cell r="M233">
            <v>-3319258.58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-181450.90800000002</v>
          </cell>
        </row>
        <row r="237">
          <cell r="M237">
            <v>-104381.8</v>
          </cell>
        </row>
        <row r="238">
          <cell r="M238">
            <v>0</v>
          </cell>
        </row>
        <row r="239">
          <cell r="M239">
            <v>0</v>
          </cell>
        </row>
        <row r="241">
          <cell r="M241">
            <v>551286.43200000003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9">
          <cell r="M249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8">
          <cell r="M258">
            <v>0</v>
          </cell>
        </row>
        <row r="260">
          <cell r="M260">
            <v>551286.43200000003</v>
          </cell>
        </row>
        <row r="261">
          <cell r="M261">
            <v>3904437.0240000002</v>
          </cell>
        </row>
        <row r="264">
          <cell r="M264" t="str">
            <v xml:space="preserve"> 2009</v>
          </cell>
        </row>
        <row r="266">
          <cell r="M266">
            <v>3904437.0240000002</v>
          </cell>
        </row>
        <row r="267">
          <cell r="M267">
            <v>463644</v>
          </cell>
        </row>
        <row r="268">
          <cell r="M268">
            <v>0</v>
          </cell>
        </row>
        <row r="269">
          <cell r="M269">
            <v>0</v>
          </cell>
        </row>
        <row r="270">
          <cell r="M270">
            <v>0</v>
          </cell>
        </row>
        <row r="271">
          <cell r="M271">
            <v>353333</v>
          </cell>
        </row>
        <row r="272">
          <cell r="M272">
            <v>45354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4766768.0240000002</v>
          </cell>
        </row>
        <row r="277">
          <cell r="M277">
            <v>1143643</v>
          </cell>
        </row>
        <row r="278">
          <cell r="M278">
            <v>0</v>
          </cell>
        </row>
        <row r="279">
          <cell r="M279">
            <v>1143643</v>
          </cell>
        </row>
        <row r="280">
          <cell r="M280">
            <v>0</v>
          </cell>
        </row>
        <row r="281">
          <cell r="M281">
            <v>1143643</v>
          </cell>
        </row>
        <row r="283">
          <cell r="M283">
            <v>5910411.0240000002</v>
          </cell>
        </row>
        <row r="285">
          <cell r="M285">
            <v>506854</v>
          </cell>
        </row>
        <row r="286">
          <cell r="M286">
            <v>506854</v>
          </cell>
        </row>
        <row r="287">
          <cell r="M287">
            <v>0</v>
          </cell>
        </row>
        <row r="288">
          <cell r="M288">
            <v>0</v>
          </cell>
        </row>
        <row r="289">
          <cell r="M289">
            <v>0</v>
          </cell>
        </row>
        <row r="290">
          <cell r="M290">
            <v>0</v>
          </cell>
        </row>
        <row r="291">
          <cell r="M291">
            <v>1253211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1760065</v>
          </cell>
        </row>
        <row r="296">
          <cell r="M296">
            <v>538685</v>
          </cell>
        </row>
        <row r="298">
          <cell r="M298">
            <v>32422</v>
          </cell>
        </row>
        <row r="299">
          <cell r="M299">
            <v>1236886.024</v>
          </cell>
        </row>
        <row r="300">
          <cell r="M300">
            <v>2342353</v>
          </cell>
        </row>
        <row r="301">
          <cell r="M301">
            <v>3611661.0240000002</v>
          </cell>
        </row>
        <row r="303">
          <cell r="M303">
            <v>5910411.0240000002</v>
          </cell>
        </row>
        <row r="304">
          <cell r="M304">
            <v>0</v>
          </cell>
        </row>
      </sheetData>
      <sheetData sheetId="2" refreshError="1">
        <row r="7">
          <cell r="D7">
            <v>37622</v>
          </cell>
        </row>
        <row r="8">
          <cell r="D8">
            <v>7</v>
          </cell>
        </row>
        <row r="9">
          <cell r="D9">
            <v>4</v>
          </cell>
          <cell r="E9" t="str">
            <v>лет</v>
          </cell>
        </row>
        <row r="10">
          <cell r="D10">
            <v>360</v>
          </cell>
        </row>
        <row r="11">
          <cell r="B11" t="str">
            <v>EUR</v>
          </cell>
          <cell r="D11">
            <v>2</v>
          </cell>
        </row>
        <row r="12">
          <cell r="B12" t="str">
            <v>тыс. руб.</v>
          </cell>
          <cell r="D12">
            <v>5</v>
          </cell>
        </row>
        <row r="17">
          <cell r="D17">
            <v>0</v>
          </cell>
        </row>
        <row r="18">
          <cell r="D18" t="b">
            <v>0</v>
          </cell>
        </row>
        <row r="19">
          <cell r="B19" t="str">
            <v>EUR</v>
          </cell>
          <cell r="D19">
            <v>1</v>
          </cell>
        </row>
        <row r="20">
          <cell r="D20" t="b">
            <v>1</v>
          </cell>
        </row>
        <row r="25">
          <cell r="F25">
            <v>2003</v>
          </cell>
        </row>
        <row r="26">
          <cell r="F26">
            <v>1</v>
          </cell>
        </row>
        <row r="27">
          <cell r="M27">
            <v>7</v>
          </cell>
        </row>
        <row r="28">
          <cell r="M28" t="str">
            <v>7 лет</v>
          </cell>
        </row>
        <row r="29">
          <cell r="M29">
            <v>39814</v>
          </cell>
        </row>
        <row r="30">
          <cell r="M30" t="str">
            <v xml:space="preserve"> 2009</v>
          </cell>
        </row>
        <row r="32">
          <cell r="F32" t="str">
            <v>"0"</v>
          </cell>
          <cell r="G32" t="str">
            <v xml:space="preserve"> 2003</v>
          </cell>
          <cell r="H32" t="str">
            <v xml:space="preserve"> 2004</v>
          </cell>
          <cell r="I32" t="str">
            <v xml:space="preserve"> 2005</v>
          </cell>
          <cell r="J32" t="str">
            <v xml:space="preserve"> 2006</v>
          </cell>
          <cell r="K32" t="str">
            <v xml:space="preserve"> 2007</v>
          </cell>
          <cell r="L32" t="str">
            <v xml:space="preserve"> 2008</v>
          </cell>
          <cell r="M32" t="str">
            <v xml:space="preserve"> 2009</v>
          </cell>
        </row>
        <row r="34">
          <cell r="F34">
            <v>1</v>
          </cell>
        </row>
        <row r="37">
          <cell r="M37">
            <v>0.1</v>
          </cell>
        </row>
        <row r="38">
          <cell r="M38">
            <v>0.1</v>
          </cell>
        </row>
        <row r="39">
          <cell r="M39">
            <v>1</v>
          </cell>
        </row>
        <row r="42">
          <cell r="M42">
            <v>0.1</v>
          </cell>
        </row>
        <row r="43">
          <cell r="M43">
            <v>29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1</v>
          </cell>
        </row>
        <row r="50">
          <cell r="M50">
            <v>0.15</v>
          </cell>
        </row>
        <row r="53">
          <cell r="M53">
            <v>0.16500000000000001</v>
          </cell>
        </row>
        <row r="54">
          <cell r="M54">
            <v>0.15</v>
          </cell>
        </row>
        <row r="57">
          <cell r="D57">
            <v>6</v>
          </cell>
          <cell r="M57" t="str">
            <v xml:space="preserve"> 2009</v>
          </cell>
        </row>
        <row r="59">
          <cell r="A59" t="str">
            <v>Лицевой пустотелый кирпич красный</v>
          </cell>
          <cell r="M59">
            <v>1</v>
          </cell>
        </row>
        <row r="60">
          <cell r="M60">
            <v>0.75</v>
          </cell>
        </row>
        <row r="61">
          <cell r="M61">
            <v>0.52</v>
          </cell>
        </row>
        <row r="62">
          <cell r="M62">
            <v>0.75</v>
          </cell>
        </row>
        <row r="63">
          <cell r="M63">
            <v>1</v>
          </cell>
        </row>
        <row r="64">
          <cell r="M64">
            <v>1</v>
          </cell>
        </row>
        <row r="66">
          <cell r="M66">
            <v>0.76829268292682928</v>
          </cell>
        </row>
        <row r="68">
          <cell r="M68" t="str">
            <v xml:space="preserve"> 2009</v>
          </cell>
        </row>
        <row r="70">
          <cell r="A70" t="str">
            <v>Лицевой пустотелый кирпич красный</v>
          </cell>
          <cell r="M70">
            <v>15000</v>
          </cell>
        </row>
        <row r="71">
          <cell r="M71">
            <v>15000</v>
          </cell>
        </row>
        <row r="72">
          <cell r="M72">
            <v>13000</v>
          </cell>
        </row>
        <row r="73">
          <cell r="M73">
            <v>6000</v>
          </cell>
        </row>
        <row r="74">
          <cell r="M74">
            <v>7000</v>
          </cell>
        </row>
        <row r="75">
          <cell r="M75">
            <v>7000</v>
          </cell>
        </row>
        <row r="78">
          <cell r="M78" t="str">
            <v xml:space="preserve"> 2009</v>
          </cell>
        </row>
        <row r="80">
          <cell r="A80" t="str">
            <v>Лицевой пустотелый кирпич красный</v>
          </cell>
          <cell r="M80">
            <v>215</v>
          </cell>
        </row>
        <row r="81">
          <cell r="M81">
            <v>182.20338983050848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32.79661016949153</v>
          </cell>
        </row>
        <row r="85">
          <cell r="M85">
            <v>253</v>
          </cell>
        </row>
        <row r="86">
          <cell r="M86">
            <v>214.40677966101697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38.593220338983052</v>
          </cell>
        </row>
        <row r="90">
          <cell r="M90">
            <v>478</v>
          </cell>
        </row>
        <row r="91">
          <cell r="M91">
            <v>405.08474576271186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72.915254237288138</v>
          </cell>
        </row>
        <row r="95">
          <cell r="M95">
            <v>360</v>
          </cell>
        </row>
        <row r="96">
          <cell r="M96">
            <v>305.08474576271186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54.915254237288131</v>
          </cell>
        </row>
        <row r="100">
          <cell r="M100">
            <v>506</v>
          </cell>
        </row>
        <row r="101">
          <cell r="M101">
            <v>428.81355932203394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77.186440677966104</v>
          </cell>
        </row>
        <row r="105">
          <cell r="M105">
            <v>506</v>
          </cell>
        </row>
        <row r="106">
          <cell r="M106">
            <v>428.81355932203394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77.186440677966104</v>
          </cell>
        </row>
        <row r="112">
          <cell r="M112" t="str">
            <v xml:space="preserve"> 2009</v>
          </cell>
        </row>
        <row r="114">
          <cell r="A114" t="str">
            <v>Лицевой пустотелый кирпич красный</v>
          </cell>
          <cell r="M114">
            <v>3225000</v>
          </cell>
        </row>
        <row r="115">
          <cell r="M115">
            <v>2733050.8474576273</v>
          </cell>
        </row>
        <row r="116">
          <cell r="M116">
            <v>0</v>
          </cell>
        </row>
        <row r="118">
          <cell r="M118">
            <v>2733050.8474576273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2733050.8474576273</v>
          </cell>
        </row>
        <row r="122">
          <cell r="M122">
            <v>491949.15254237287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3795000</v>
          </cell>
        </row>
        <row r="128">
          <cell r="M128">
            <v>3216101.6949152546</v>
          </cell>
        </row>
        <row r="129">
          <cell r="M129">
            <v>0</v>
          </cell>
        </row>
        <row r="131">
          <cell r="M131">
            <v>3216101.6949152546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3216101.6949152546</v>
          </cell>
        </row>
        <row r="135">
          <cell r="M135">
            <v>578898.30508474575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6214000</v>
          </cell>
        </row>
        <row r="141">
          <cell r="M141">
            <v>5266101.6949152546</v>
          </cell>
        </row>
        <row r="142">
          <cell r="M142">
            <v>0</v>
          </cell>
        </row>
        <row r="144">
          <cell r="M144">
            <v>5266101.6949152546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5266101.6949152546</v>
          </cell>
        </row>
        <row r="148">
          <cell r="M148">
            <v>947898.30508474575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2160000</v>
          </cell>
        </row>
        <row r="154">
          <cell r="M154">
            <v>1830508.4745762711</v>
          </cell>
        </row>
        <row r="155">
          <cell r="M155">
            <v>0</v>
          </cell>
        </row>
        <row r="157">
          <cell r="M157">
            <v>1830508.4745762711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1830508.4745762711</v>
          </cell>
        </row>
        <row r="161">
          <cell r="M161">
            <v>329491.5254237288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3542000</v>
          </cell>
        </row>
        <row r="167">
          <cell r="M167">
            <v>3001694.9152542376</v>
          </cell>
        </row>
        <row r="168">
          <cell r="M168">
            <v>0</v>
          </cell>
        </row>
        <row r="170">
          <cell r="M170">
            <v>3001694.9152542376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3001694.9152542376</v>
          </cell>
        </row>
        <row r="174">
          <cell r="M174">
            <v>540305.08474576275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3542000</v>
          </cell>
        </row>
        <row r="180">
          <cell r="M180">
            <v>3001694.9152542376</v>
          </cell>
        </row>
        <row r="181">
          <cell r="M181">
            <v>0</v>
          </cell>
        </row>
        <row r="183">
          <cell r="M183">
            <v>3001694.9152542376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3001694.9152542376</v>
          </cell>
        </row>
        <row r="187">
          <cell r="M187">
            <v>540305.08474576275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3">
          <cell r="M193">
            <v>22478000</v>
          </cell>
        </row>
        <row r="194">
          <cell r="M194">
            <v>19049152.542372882</v>
          </cell>
        </row>
        <row r="195">
          <cell r="M195">
            <v>0</v>
          </cell>
        </row>
        <row r="197">
          <cell r="M197">
            <v>19049152.542372882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19049152.542372882</v>
          </cell>
        </row>
        <row r="201">
          <cell r="M201">
            <v>3428847.457627119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8">
          <cell r="M208" t="str">
            <v xml:space="preserve"> 2009</v>
          </cell>
        </row>
        <row r="210">
          <cell r="A210" t="str">
            <v>Лицевой пустотелый кирпич красный</v>
          </cell>
          <cell r="M210">
            <v>46.251933200000003</v>
          </cell>
        </row>
        <row r="211">
          <cell r="M211">
            <v>46.251933200000003</v>
          </cell>
        </row>
        <row r="212">
          <cell r="M212">
            <v>46.251933200000003</v>
          </cell>
        </row>
        <row r="213">
          <cell r="M213">
            <v>46.251933200000003</v>
          </cell>
        </row>
        <row r="214">
          <cell r="M214">
            <v>46.251933200000003</v>
          </cell>
        </row>
        <row r="215">
          <cell r="M215">
            <v>46.251933200000003</v>
          </cell>
        </row>
        <row r="219">
          <cell r="M219" t="str">
            <v xml:space="preserve"> 2009</v>
          </cell>
        </row>
        <row r="221">
          <cell r="M221">
            <v>22.5</v>
          </cell>
        </row>
        <row r="222">
          <cell r="M222">
            <v>1.7513999999999998</v>
          </cell>
        </row>
        <row r="223">
          <cell r="M223">
            <v>5.3977932000000006</v>
          </cell>
        </row>
        <row r="224">
          <cell r="M224">
            <v>3.0059999999999998</v>
          </cell>
        </row>
        <row r="225">
          <cell r="M225">
            <v>3.1199999999999999E-2</v>
          </cell>
        </row>
        <row r="226">
          <cell r="M226">
            <v>3.3279999999999998</v>
          </cell>
        </row>
        <row r="227">
          <cell r="M227">
            <v>5.28</v>
          </cell>
        </row>
        <row r="228">
          <cell r="M228">
            <v>4.9575400000000007</v>
          </cell>
        </row>
        <row r="229">
          <cell r="M229">
            <v>46.251933200000003</v>
          </cell>
        </row>
        <row r="232">
          <cell r="M232" t="str">
            <v xml:space="preserve"> 2009</v>
          </cell>
        </row>
        <row r="234">
          <cell r="A234" t="str">
            <v>Лицевой пустотелый кирпич красный</v>
          </cell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2">
          <cell r="M242" t="str">
            <v xml:space="preserve"> 2009</v>
          </cell>
        </row>
        <row r="244">
          <cell r="A244" t="str">
            <v>Лицевой пустотелый кирпич красный</v>
          </cell>
          <cell r="M244">
            <v>693778.99800000014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15000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M251">
            <v>587948.30338983063</v>
          </cell>
        </row>
        <row r="252">
          <cell r="M252">
            <v>587948.30338983063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587948.30338983063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587948.30338983063</v>
          </cell>
        </row>
        <row r="260">
          <cell r="M260">
            <v>587948.30338983063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587948.30338983063</v>
          </cell>
        </row>
        <row r="264">
          <cell r="M264">
            <v>105830.69461016951</v>
          </cell>
        </row>
        <row r="265">
          <cell r="M265">
            <v>0</v>
          </cell>
        </row>
        <row r="266">
          <cell r="M266">
            <v>0</v>
          </cell>
        </row>
        <row r="267">
          <cell r="M267">
            <v>0</v>
          </cell>
        </row>
        <row r="268">
          <cell r="M268">
            <v>0</v>
          </cell>
        </row>
        <row r="269">
          <cell r="M269">
            <v>693778.99800000014</v>
          </cell>
        </row>
        <row r="270">
          <cell r="M270">
            <v>0</v>
          </cell>
        </row>
        <row r="271">
          <cell r="M271">
            <v>0</v>
          </cell>
        </row>
        <row r="272">
          <cell r="M272">
            <v>15000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587948.30338983063</v>
          </cell>
        </row>
        <row r="277">
          <cell r="M277">
            <v>587948.30338983063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587948.30338983063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587948.30338983063</v>
          </cell>
        </row>
        <row r="285">
          <cell r="M285">
            <v>587948.30338983063</v>
          </cell>
        </row>
        <row r="286">
          <cell r="M286">
            <v>0</v>
          </cell>
        </row>
        <row r="287">
          <cell r="M287">
            <v>0</v>
          </cell>
        </row>
        <row r="288">
          <cell r="M288">
            <v>587948.30338983063</v>
          </cell>
        </row>
        <row r="289">
          <cell r="M289">
            <v>105830.69461016951</v>
          </cell>
        </row>
        <row r="290">
          <cell r="M290">
            <v>0</v>
          </cell>
        </row>
        <row r="291">
          <cell r="M291">
            <v>0</v>
          </cell>
        </row>
        <row r="292">
          <cell r="M292">
            <v>0</v>
          </cell>
        </row>
        <row r="293">
          <cell r="M293">
            <v>0</v>
          </cell>
        </row>
        <row r="294">
          <cell r="M294">
            <v>601275.13160000008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13000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509555.19627118652</v>
          </cell>
        </row>
        <row r="302">
          <cell r="M302">
            <v>509555.19627118652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509555.19627118652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M308">
            <v>509555.19627118652</v>
          </cell>
        </row>
        <row r="310">
          <cell r="M310">
            <v>509555.19627118652</v>
          </cell>
        </row>
        <row r="311">
          <cell r="M311">
            <v>0</v>
          </cell>
        </row>
        <row r="312">
          <cell r="M312">
            <v>0</v>
          </cell>
        </row>
        <row r="313">
          <cell r="M313">
            <v>509555.19627118652</v>
          </cell>
        </row>
        <row r="314">
          <cell r="M314">
            <v>91719.935328813575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277511.59920000006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6000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235179.32135593225</v>
          </cell>
        </row>
        <row r="327">
          <cell r="M327">
            <v>235179.32135593225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M330">
            <v>235179.32135593225</v>
          </cell>
        </row>
        <row r="331">
          <cell r="M331">
            <v>0</v>
          </cell>
        </row>
        <row r="332">
          <cell r="M332">
            <v>0</v>
          </cell>
        </row>
        <row r="333">
          <cell r="M333">
            <v>235179.32135593225</v>
          </cell>
        </row>
        <row r="335">
          <cell r="M335">
            <v>235179.32135593225</v>
          </cell>
        </row>
        <row r="336">
          <cell r="M336">
            <v>0</v>
          </cell>
        </row>
        <row r="337">
          <cell r="M337">
            <v>0</v>
          </cell>
        </row>
        <row r="338">
          <cell r="M338">
            <v>235179.32135593225</v>
          </cell>
        </row>
        <row r="339">
          <cell r="M339">
            <v>42332.277844067801</v>
          </cell>
        </row>
        <row r="340">
          <cell r="M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323763.53240000008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7000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274375.8749152543</v>
          </cell>
        </row>
        <row r="352">
          <cell r="M352">
            <v>274375.8749152543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274375.8749152543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M358">
            <v>274375.8749152543</v>
          </cell>
        </row>
        <row r="360">
          <cell r="M360">
            <v>274375.8749152543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>
            <v>274375.8749152543</v>
          </cell>
        </row>
        <row r="364">
          <cell r="M364">
            <v>49387.657484745774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323763.53240000008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7000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  <row r="376">
          <cell r="M376">
            <v>274375.8749152543</v>
          </cell>
        </row>
        <row r="377">
          <cell r="M377">
            <v>274375.8749152543</v>
          </cell>
        </row>
        <row r="378">
          <cell r="M378">
            <v>0</v>
          </cell>
        </row>
        <row r="379">
          <cell r="M379">
            <v>0</v>
          </cell>
        </row>
        <row r="380">
          <cell r="M380">
            <v>274375.8749152543</v>
          </cell>
        </row>
        <row r="381">
          <cell r="M381">
            <v>0</v>
          </cell>
        </row>
        <row r="382">
          <cell r="M382">
            <v>0</v>
          </cell>
        </row>
        <row r="383">
          <cell r="M383">
            <v>274375.8749152543</v>
          </cell>
        </row>
        <row r="385">
          <cell r="M385">
            <v>274375.8749152543</v>
          </cell>
        </row>
        <row r="386">
          <cell r="M386">
            <v>0</v>
          </cell>
        </row>
        <row r="387">
          <cell r="M387">
            <v>0</v>
          </cell>
        </row>
        <row r="388">
          <cell r="M388">
            <v>274375.8749152543</v>
          </cell>
        </row>
        <row r="389">
          <cell r="M389">
            <v>49387.657484745774</v>
          </cell>
        </row>
        <row r="390">
          <cell r="M390">
            <v>0</v>
          </cell>
        </row>
        <row r="391">
          <cell r="M391">
            <v>0</v>
          </cell>
        </row>
        <row r="392">
          <cell r="M392">
            <v>0</v>
          </cell>
        </row>
        <row r="393">
          <cell r="M393">
            <v>0</v>
          </cell>
        </row>
        <row r="395">
          <cell r="M395">
            <v>2913871.7916000001</v>
          </cell>
        </row>
        <row r="396">
          <cell r="M396">
            <v>0</v>
          </cell>
        </row>
        <row r="397">
          <cell r="M397">
            <v>0</v>
          </cell>
        </row>
        <row r="398">
          <cell r="M398">
            <v>0</v>
          </cell>
        </row>
        <row r="399">
          <cell r="M399">
            <v>2469382.8742372887</v>
          </cell>
        </row>
        <row r="400">
          <cell r="M400">
            <v>2469382.8742372887</v>
          </cell>
        </row>
        <row r="401">
          <cell r="M401">
            <v>0</v>
          </cell>
        </row>
        <row r="402">
          <cell r="M402">
            <v>0</v>
          </cell>
        </row>
        <row r="403">
          <cell r="M403">
            <v>2469382.8742372887</v>
          </cell>
        </row>
        <row r="404">
          <cell r="M404">
            <v>0</v>
          </cell>
        </row>
        <row r="405">
          <cell r="M405">
            <v>2469382.8742372887</v>
          </cell>
        </row>
        <row r="407">
          <cell r="M407">
            <v>2469382.8742372887</v>
          </cell>
        </row>
        <row r="408">
          <cell r="M408">
            <v>0</v>
          </cell>
        </row>
        <row r="409">
          <cell r="M409">
            <v>0</v>
          </cell>
        </row>
        <row r="410">
          <cell r="M410">
            <v>2469382.8742372887</v>
          </cell>
        </row>
        <row r="411">
          <cell r="M411">
            <v>444488.91736271192</v>
          </cell>
        </row>
        <row r="412">
          <cell r="M412">
            <v>0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8">
          <cell r="M418" t="str">
            <v xml:space="preserve"> 2009</v>
          </cell>
        </row>
        <row r="420">
          <cell r="M420">
            <v>0</v>
          </cell>
        </row>
        <row r="422">
          <cell r="E422">
            <v>5</v>
          </cell>
        </row>
        <row r="423">
          <cell r="M423">
            <v>90000</v>
          </cell>
        </row>
        <row r="424">
          <cell r="M424">
            <v>15</v>
          </cell>
        </row>
        <row r="425">
          <cell r="M425">
            <v>500</v>
          </cell>
        </row>
        <row r="426">
          <cell r="M426">
            <v>72000</v>
          </cell>
        </row>
        <row r="427">
          <cell r="M427">
            <v>15</v>
          </cell>
        </row>
        <row r="428">
          <cell r="M428">
            <v>400</v>
          </cell>
        </row>
        <row r="429">
          <cell r="M429">
            <v>105600</v>
          </cell>
        </row>
        <row r="430">
          <cell r="M430">
            <v>11</v>
          </cell>
        </row>
        <row r="431">
          <cell r="M431">
            <v>800</v>
          </cell>
        </row>
        <row r="432">
          <cell r="M432">
            <v>91200</v>
          </cell>
        </row>
        <row r="433">
          <cell r="M433">
            <v>19</v>
          </cell>
        </row>
        <row r="434">
          <cell r="M434">
            <v>400</v>
          </cell>
        </row>
        <row r="435">
          <cell r="M435">
            <v>33600</v>
          </cell>
        </row>
        <row r="436">
          <cell r="M436">
            <v>7</v>
          </cell>
        </row>
        <row r="437">
          <cell r="M437">
            <v>400</v>
          </cell>
        </row>
        <row r="439">
          <cell r="E439">
            <v>1</v>
          </cell>
        </row>
        <row r="440">
          <cell r="M440">
            <v>90000</v>
          </cell>
        </row>
        <row r="441">
          <cell r="M441">
            <v>25</v>
          </cell>
        </row>
        <row r="442">
          <cell r="M442">
            <v>300</v>
          </cell>
        </row>
        <row r="444">
          <cell r="E444">
            <v>1</v>
          </cell>
        </row>
        <row r="445">
          <cell r="M445">
            <v>180000</v>
          </cell>
        </row>
        <row r="446">
          <cell r="M446">
            <v>10</v>
          </cell>
        </row>
        <row r="447">
          <cell r="M447">
            <v>1500</v>
          </cell>
        </row>
        <row r="449">
          <cell r="E449">
            <v>1</v>
          </cell>
        </row>
        <row r="450">
          <cell r="M450">
            <v>0</v>
          </cell>
        </row>
        <row r="451">
          <cell r="M451">
            <v>0</v>
          </cell>
        </row>
        <row r="452">
          <cell r="M452">
            <v>0</v>
          </cell>
        </row>
        <row r="454">
          <cell r="M454">
            <v>662400</v>
          </cell>
        </row>
        <row r="455">
          <cell r="M455">
            <v>0</v>
          </cell>
        </row>
        <row r="456">
          <cell r="M456">
            <v>392400</v>
          </cell>
        </row>
        <row r="457">
          <cell r="M457">
            <v>90000</v>
          </cell>
        </row>
        <row r="458">
          <cell r="M458">
            <v>180000</v>
          </cell>
        </row>
        <row r="459">
          <cell r="M459">
            <v>0</v>
          </cell>
        </row>
        <row r="461">
          <cell r="M461">
            <v>102</v>
          </cell>
        </row>
        <row r="464">
          <cell r="M464" t="str">
            <v xml:space="preserve"> 2009</v>
          </cell>
        </row>
        <row r="466">
          <cell r="M466">
            <v>2469382.8742372887</v>
          </cell>
        </row>
        <row r="467">
          <cell r="M467">
            <v>662400</v>
          </cell>
        </row>
        <row r="468">
          <cell r="M468">
            <v>1619885.5932203389</v>
          </cell>
        </row>
        <row r="470">
          <cell r="E470">
            <v>1</v>
          </cell>
        </row>
        <row r="471">
          <cell r="M471">
            <v>0</v>
          </cell>
        </row>
        <row r="472">
          <cell r="M472">
            <v>0</v>
          </cell>
        </row>
        <row r="474">
          <cell r="E474">
            <v>1</v>
          </cell>
        </row>
        <row r="475">
          <cell r="M475">
            <v>2567000</v>
          </cell>
        </row>
        <row r="476">
          <cell r="M476">
            <v>391576.27118644072</v>
          </cell>
        </row>
        <row r="478">
          <cell r="E478">
            <v>1</v>
          </cell>
        </row>
        <row r="479">
          <cell r="M479">
            <v>3209000</v>
          </cell>
        </row>
        <row r="480">
          <cell r="M480">
            <v>489508.4745762712</v>
          </cell>
        </row>
        <row r="482">
          <cell r="E482">
            <v>1</v>
          </cell>
        </row>
        <row r="483">
          <cell r="M483">
            <v>0</v>
          </cell>
        </row>
        <row r="484">
          <cell r="M484">
            <v>0</v>
          </cell>
        </row>
        <row r="486">
          <cell r="M486">
            <v>0</v>
          </cell>
        </row>
        <row r="487">
          <cell r="M487">
            <v>0</v>
          </cell>
        </row>
        <row r="489">
          <cell r="M489">
            <v>10527668.467457628</v>
          </cell>
        </row>
        <row r="490">
          <cell r="M490">
            <v>2469382.8742372887</v>
          </cell>
        </row>
        <row r="491">
          <cell r="M491">
            <v>662400</v>
          </cell>
        </row>
        <row r="492">
          <cell r="M492">
            <v>1619885.5932203389</v>
          </cell>
        </row>
        <row r="493">
          <cell r="M493">
            <v>2567000</v>
          </cell>
        </row>
        <row r="494">
          <cell r="M494">
            <v>2175423.7288135593</v>
          </cell>
        </row>
        <row r="495">
          <cell r="M495">
            <v>391576.27118644072</v>
          </cell>
        </row>
        <row r="496">
          <cell r="M496">
            <v>3209000</v>
          </cell>
        </row>
        <row r="497">
          <cell r="M497">
            <v>2719491.5254237289</v>
          </cell>
        </row>
        <row r="498">
          <cell r="M498">
            <v>489508.4745762712</v>
          </cell>
        </row>
        <row r="499">
          <cell r="M499">
            <v>0</v>
          </cell>
        </row>
        <row r="500">
          <cell r="M500">
            <v>0</v>
          </cell>
        </row>
        <row r="501">
          <cell r="M501">
            <v>0</v>
          </cell>
        </row>
        <row r="504">
          <cell r="M504" t="str">
            <v xml:space="preserve"> 2009</v>
          </cell>
        </row>
        <row r="506">
          <cell r="E506">
            <v>2</v>
          </cell>
        </row>
        <row r="507">
          <cell r="M507">
            <v>0</v>
          </cell>
        </row>
        <row r="508">
          <cell r="M508">
            <v>0</v>
          </cell>
        </row>
        <row r="512">
          <cell r="M512">
            <v>918000</v>
          </cell>
        </row>
        <row r="513">
          <cell r="M513">
            <v>918000</v>
          </cell>
        </row>
        <row r="514">
          <cell r="M514">
            <v>0</v>
          </cell>
        </row>
        <row r="515">
          <cell r="M515">
            <v>0</v>
          </cell>
        </row>
        <row r="516">
          <cell r="M516">
            <v>45900</v>
          </cell>
        </row>
        <row r="517">
          <cell r="M517">
            <v>0</v>
          </cell>
        </row>
        <row r="518">
          <cell r="M518">
            <v>275400</v>
          </cell>
        </row>
        <row r="519">
          <cell r="M519">
            <v>642600</v>
          </cell>
        </row>
        <row r="520">
          <cell r="M520">
            <v>0</v>
          </cell>
        </row>
        <row r="522">
          <cell r="M522">
            <v>0</v>
          </cell>
        </row>
        <row r="523">
          <cell r="M523">
            <v>0</v>
          </cell>
        </row>
        <row r="524">
          <cell r="M524">
            <v>0</v>
          </cell>
        </row>
        <row r="525">
          <cell r="M525">
            <v>0</v>
          </cell>
        </row>
        <row r="526">
          <cell r="M526">
            <v>0</v>
          </cell>
        </row>
        <row r="527">
          <cell r="M527">
            <v>0</v>
          </cell>
        </row>
        <row r="531">
          <cell r="M531">
            <v>5317000</v>
          </cell>
        </row>
        <row r="532">
          <cell r="M532">
            <v>5317000</v>
          </cell>
        </row>
        <row r="533">
          <cell r="M533">
            <v>0</v>
          </cell>
        </row>
        <row r="534">
          <cell r="M534">
            <v>0</v>
          </cell>
        </row>
        <row r="535">
          <cell r="M535">
            <v>265850</v>
          </cell>
        </row>
        <row r="536">
          <cell r="M536">
            <v>0</v>
          </cell>
        </row>
        <row r="537">
          <cell r="M537">
            <v>1595100</v>
          </cell>
        </row>
        <row r="538">
          <cell r="M538">
            <v>3721900</v>
          </cell>
        </row>
        <row r="539">
          <cell r="M539">
            <v>0</v>
          </cell>
        </row>
        <row r="541">
          <cell r="M541">
            <v>0</v>
          </cell>
        </row>
        <row r="542">
          <cell r="M542">
            <v>0</v>
          </cell>
        </row>
        <row r="543">
          <cell r="M543">
            <v>0</v>
          </cell>
        </row>
        <row r="544">
          <cell r="M544">
            <v>0</v>
          </cell>
        </row>
        <row r="546">
          <cell r="E546">
            <v>3</v>
          </cell>
        </row>
        <row r="547">
          <cell r="M547">
            <v>0</v>
          </cell>
        </row>
        <row r="548">
          <cell r="M548">
            <v>0</v>
          </cell>
        </row>
        <row r="553">
          <cell r="M553">
            <v>0</v>
          </cell>
        </row>
        <row r="554">
          <cell r="M554">
            <v>9000000</v>
          </cell>
        </row>
        <row r="555">
          <cell r="M555">
            <v>9000000</v>
          </cell>
        </row>
        <row r="556">
          <cell r="M556">
            <v>0</v>
          </cell>
        </row>
        <row r="557">
          <cell r="M557">
            <v>0</v>
          </cell>
        </row>
        <row r="558">
          <cell r="M558">
            <v>0</v>
          </cell>
        </row>
        <row r="559">
          <cell r="M559">
            <v>0</v>
          </cell>
        </row>
        <row r="560">
          <cell r="M560">
            <v>9000000</v>
          </cell>
        </row>
        <row r="561">
          <cell r="M561">
            <v>0</v>
          </cell>
        </row>
        <row r="562">
          <cell r="M562">
            <v>0</v>
          </cell>
        </row>
        <row r="564">
          <cell r="M564">
            <v>0</v>
          </cell>
        </row>
        <row r="565">
          <cell r="M565">
            <v>0</v>
          </cell>
        </row>
        <row r="566">
          <cell r="M566">
            <v>0</v>
          </cell>
        </row>
        <row r="567">
          <cell r="M567">
            <v>0</v>
          </cell>
        </row>
        <row r="568">
          <cell r="M568">
            <v>0</v>
          </cell>
        </row>
        <row r="569">
          <cell r="M569">
            <v>0</v>
          </cell>
        </row>
        <row r="574">
          <cell r="M574">
            <v>0</v>
          </cell>
        </row>
        <row r="575">
          <cell r="M575">
            <v>3200000</v>
          </cell>
        </row>
        <row r="576">
          <cell r="M576">
            <v>3200000</v>
          </cell>
        </row>
        <row r="577">
          <cell r="M577">
            <v>0</v>
          </cell>
        </row>
        <row r="578">
          <cell r="M578">
            <v>0</v>
          </cell>
        </row>
        <row r="579">
          <cell r="M579">
            <v>640000</v>
          </cell>
        </row>
        <row r="580">
          <cell r="M580">
            <v>0</v>
          </cell>
        </row>
        <row r="581">
          <cell r="M581">
            <v>3200000</v>
          </cell>
        </row>
        <row r="582">
          <cell r="M582">
            <v>0</v>
          </cell>
        </row>
        <row r="583">
          <cell r="M583">
            <v>0</v>
          </cell>
        </row>
        <row r="585">
          <cell r="M585">
            <v>0</v>
          </cell>
        </row>
        <row r="586">
          <cell r="M586">
            <v>0</v>
          </cell>
        </row>
        <row r="587">
          <cell r="M587">
            <v>0</v>
          </cell>
        </row>
        <row r="588">
          <cell r="M588">
            <v>0</v>
          </cell>
        </row>
        <row r="589">
          <cell r="M589">
            <v>0</v>
          </cell>
        </row>
        <row r="590">
          <cell r="M590">
            <v>0</v>
          </cell>
        </row>
        <row r="595">
          <cell r="M595">
            <v>0</v>
          </cell>
        </row>
        <row r="596">
          <cell r="M596">
            <v>2100000</v>
          </cell>
        </row>
        <row r="597">
          <cell r="M597">
            <v>2100000</v>
          </cell>
        </row>
        <row r="598">
          <cell r="M598">
            <v>0</v>
          </cell>
        </row>
        <row r="599">
          <cell r="M599">
            <v>0</v>
          </cell>
        </row>
        <row r="600">
          <cell r="M600">
            <v>420000</v>
          </cell>
        </row>
        <row r="601">
          <cell r="M601">
            <v>0</v>
          </cell>
        </row>
        <row r="602">
          <cell r="M602">
            <v>2100000</v>
          </cell>
        </row>
        <row r="603">
          <cell r="M603">
            <v>0</v>
          </cell>
        </row>
        <row r="604">
          <cell r="M604">
            <v>0</v>
          </cell>
        </row>
        <row r="606">
          <cell r="M606">
            <v>0</v>
          </cell>
        </row>
        <row r="607">
          <cell r="M607">
            <v>0</v>
          </cell>
        </row>
        <row r="608">
          <cell r="M608">
            <v>0</v>
          </cell>
        </row>
        <row r="609">
          <cell r="M609">
            <v>0</v>
          </cell>
        </row>
        <row r="611">
          <cell r="E611">
            <v>1</v>
          </cell>
        </row>
        <row r="612">
          <cell r="M612">
            <v>0</v>
          </cell>
        </row>
        <row r="613">
          <cell r="M613">
            <v>0</v>
          </cell>
        </row>
        <row r="617">
          <cell r="M617">
            <v>1240677.9661016951</v>
          </cell>
        </row>
        <row r="618">
          <cell r="M618">
            <v>1240677.9661016951</v>
          </cell>
        </row>
        <row r="619">
          <cell r="M619">
            <v>0</v>
          </cell>
        </row>
        <row r="620">
          <cell r="M620">
            <v>0</v>
          </cell>
        </row>
        <row r="621">
          <cell r="M621">
            <v>248135.59322033892</v>
          </cell>
        </row>
        <row r="622">
          <cell r="M622">
            <v>0</v>
          </cell>
        </row>
        <row r="623">
          <cell r="M623">
            <v>1240677.9661016951</v>
          </cell>
        </row>
        <row r="624">
          <cell r="M624">
            <v>0</v>
          </cell>
        </row>
        <row r="625">
          <cell r="M625">
            <v>0</v>
          </cell>
        </row>
        <row r="627">
          <cell r="M627">
            <v>0</v>
          </cell>
        </row>
        <row r="629">
          <cell r="M629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M638">
            <v>6235000</v>
          </cell>
        </row>
        <row r="639">
          <cell r="M639">
            <v>0</v>
          </cell>
        </row>
        <row r="640">
          <cell r="M640">
            <v>0</v>
          </cell>
        </row>
        <row r="641">
          <cell r="M641">
            <v>311750</v>
          </cell>
        </row>
        <row r="642">
          <cell r="M642">
            <v>4364500</v>
          </cell>
        </row>
        <row r="643">
          <cell r="M643">
            <v>0</v>
          </cell>
        </row>
        <row r="644">
          <cell r="M644">
            <v>0</v>
          </cell>
        </row>
        <row r="645">
          <cell r="M645">
            <v>0</v>
          </cell>
        </row>
        <row r="646">
          <cell r="M646">
            <v>0</v>
          </cell>
        </row>
        <row r="647">
          <cell r="M647">
            <v>0</v>
          </cell>
        </row>
        <row r="648">
          <cell r="M648">
            <v>0</v>
          </cell>
        </row>
        <row r="649">
          <cell r="M649">
            <v>0</v>
          </cell>
        </row>
        <row r="650">
          <cell r="M650">
            <v>14300000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1060000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M658">
            <v>0</v>
          </cell>
        </row>
        <row r="659">
          <cell r="M659">
            <v>0</v>
          </cell>
        </row>
        <row r="660">
          <cell r="M660">
            <v>0</v>
          </cell>
        </row>
        <row r="661">
          <cell r="M661">
            <v>0</v>
          </cell>
        </row>
        <row r="662">
          <cell r="M662">
            <v>0</v>
          </cell>
        </row>
        <row r="663">
          <cell r="M663">
            <v>1240677.9661016951</v>
          </cell>
        </row>
        <row r="664">
          <cell r="M664">
            <v>0</v>
          </cell>
        </row>
        <row r="665">
          <cell r="M665">
            <v>0</v>
          </cell>
        </row>
        <row r="666">
          <cell r="M666">
            <v>248135.59322033892</v>
          </cell>
        </row>
        <row r="667">
          <cell r="M667">
            <v>0</v>
          </cell>
        </row>
        <row r="668">
          <cell r="M668">
            <v>0</v>
          </cell>
        </row>
        <row r="669">
          <cell r="M669">
            <v>0</v>
          </cell>
        </row>
        <row r="670">
          <cell r="M670">
            <v>0</v>
          </cell>
        </row>
        <row r="673">
          <cell r="M673" t="str">
            <v xml:space="preserve"> 2009</v>
          </cell>
        </row>
        <row r="674">
          <cell r="E674">
            <v>1</v>
          </cell>
        </row>
        <row r="679">
          <cell r="M679">
            <v>0</v>
          </cell>
        </row>
        <row r="680">
          <cell r="M680">
            <v>0</v>
          </cell>
        </row>
        <row r="681">
          <cell r="M681">
            <v>0</v>
          </cell>
        </row>
        <row r="682">
          <cell r="M682">
            <v>0</v>
          </cell>
        </row>
        <row r="683">
          <cell r="M683">
            <v>0</v>
          </cell>
        </row>
        <row r="684">
          <cell r="M684">
            <v>0</v>
          </cell>
        </row>
        <row r="685">
          <cell r="M685">
            <v>0</v>
          </cell>
        </row>
        <row r="686">
          <cell r="M686">
            <v>0</v>
          </cell>
        </row>
        <row r="687">
          <cell r="M687">
            <v>0</v>
          </cell>
        </row>
        <row r="688">
          <cell r="M688">
            <v>0</v>
          </cell>
        </row>
        <row r="689">
          <cell r="M689">
            <v>0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8">
          <cell r="M698">
            <v>0</v>
          </cell>
        </row>
        <row r="699">
          <cell r="M699">
            <v>0</v>
          </cell>
        </row>
        <row r="700">
          <cell r="M700">
            <v>0</v>
          </cell>
        </row>
        <row r="701">
          <cell r="M701">
            <v>0</v>
          </cell>
        </row>
        <row r="702">
          <cell r="M702">
            <v>0</v>
          </cell>
        </row>
        <row r="703">
          <cell r="M703">
            <v>0</v>
          </cell>
        </row>
        <row r="704">
          <cell r="M704">
            <v>0</v>
          </cell>
        </row>
        <row r="707">
          <cell r="M707" t="str">
            <v xml:space="preserve"> 2009</v>
          </cell>
        </row>
        <row r="710">
          <cell r="M710">
            <v>0</v>
          </cell>
        </row>
        <row r="713">
          <cell r="B713">
            <v>0</v>
          </cell>
        </row>
        <row r="714">
          <cell r="M714">
            <v>0</v>
          </cell>
        </row>
        <row r="715">
          <cell r="B715">
            <v>0</v>
          </cell>
        </row>
        <row r="716">
          <cell r="M716">
            <v>0</v>
          </cell>
        </row>
        <row r="719">
          <cell r="B719">
            <v>0</v>
          </cell>
        </row>
        <row r="724">
          <cell r="B724">
            <v>0</v>
          </cell>
          <cell r="C724">
            <v>20</v>
          </cell>
        </row>
        <row r="725">
          <cell r="B725">
            <v>0</v>
          </cell>
          <cell r="C725">
            <v>30</v>
          </cell>
        </row>
        <row r="726">
          <cell r="M726">
            <v>0</v>
          </cell>
        </row>
        <row r="727">
          <cell r="M727">
            <v>0</v>
          </cell>
        </row>
        <row r="728">
          <cell r="M728">
            <v>0</v>
          </cell>
        </row>
        <row r="729">
          <cell r="M729">
            <v>0</v>
          </cell>
        </row>
        <row r="730">
          <cell r="M730">
            <v>0</v>
          </cell>
        </row>
        <row r="731">
          <cell r="M731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M738">
            <v>0</v>
          </cell>
        </row>
        <row r="739">
          <cell r="M739">
            <v>0</v>
          </cell>
        </row>
        <row r="740">
          <cell r="M740">
            <v>0</v>
          </cell>
        </row>
        <row r="741">
          <cell r="M741">
            <v>0</v>
          </cell>
        </row>
        <row r="742">
          <cell r="M742">
            <v>0</v>
          </cell>
        </row>
        <row r="743">
          <cell r="M743">
            <v>0</v>
          </cell>
        </row>
        <row r="746">
          <cell r="M746">
            <v>175272.8162084746</v>
          </cell>
        </row>
        <row r="747">
          <cell r="M747">
            <v>0</v>
          </cell>
        </row>
        <row r="748">
          <cell r="M748">
            <v>0</v>
          </cell>
        </row>
        <row r="749">
          <cell r="M749">
            <v>0</v>
          </cell>
        </row>
        <row r="750">
          <cell r="M750">
            <v>47428.262499999997</v>
          </cell>
        </row>
        <row r="753">
          <cell r="M753">
            <v>0</v>
          </cell>
        </row>
        <row r="757">
          <cell r="M757">
            <v>0</v>
          </cell>
        </row>
        <row r="761">
          <cell r="M761">
            <v>0</v>
          </cell>
        </row>
        <row r="762">
          <cell r="M762">
            <v>222701.07870847458</v>
          </cell>
        </row>
        <row r="763">
          <cell r="M763">
            <v>-222701.07870847458</v>
          </cell>
        </row>
        <row r="764">
          <cell r="M764">
            <v>12494.625</v>
          </cell>
        </row>
        <row r="765">
          <cell r="M765">
            <v>-222701.07870847458</v>
          </cell>
        </row>
        <row r="766">
          <cell r="M766">
            <v>12494.625</v>
          </cell>
        </row>
        <row r="769">
          <cell r="M769" t="str">
            <v xml:space="preserve"> 2009</v>
          </cell>
        </row>
        <row r="771">
          <cell r="M771">
            <v>0</v>
          </cell>
        </row>
        <row r="773">
          <cell r="M773">
            <v>0</v>
          </cell>
        </row>
        <row r="774">
          <cell r="M774">
            <v>0</v>
          </cell>
        </row>
        <row r="775">
          <cell r="M775">
            <v>0</v>
          </cell>
        </row>
        <row r="776">
          <cell r="M776">
            <v>0</v>
          </cell>
        </row>
        <row r="778">
          <cell r="M778">
            <v>0</v>
          </cell>
        </row>
        <row r="780">
          <cell r="M780">
            <v>0</v>
          </cell>
        </row>
        <row r="782">
          <cell r="M782">
            <v>11779254.177284736</v>
          </cell>
        </row>
        <row r="785">
          <cell r="M785" t="str">
            <v xml:space="preserve"> 2009</v>
          </cell>
        </row>
        <row r="786">
          <cell r="E786">
            <v>1</v>
          </cell>
        </row>
        <row r="790">
          <cell r="M790">
            <v>0.11</v>
          </cell>
        </row>
        <row r="793">
          <cell r="M793">
            <v>0</v>
          </cell>
        </row>
        <row r="794">
          <cell r="M794">
            <v>0</v>
          </cell>
        </row>
        <row r="795">
          <cell r="M795">
            <v>0</v>
          </cell>
        </row>
        <row r="796">
          <cell r="M796">
            <v>0</v>
          </cell>
        </row>
        <row r="797">
          <cell r="M797">
            <v>1</v>
          </cell>
        </row>
        <row r="798">
          <cell r="M798">
            <v>0</v>
          </cell>
        </row>
        <row r="800">
          <cell r="M800">
            <v>0</v>
          </cell>
        </row>
        <row r="801">
          <cell r="M801">
            <v>0</v>
          </cell>
        </row>
        <row r="802">
          <cell r="M802">
            <v>0</v>
          </cell>
        </row>
        <row r="803">
          <cell r="M803">
            <v>0</v>
          </cell>
        </row>
        <row r="804">
          <cell r="M804">
            <v>0</v>
          </cell>
        </row>
        <row r="805">
          <cell r="M805">
            <v>0</v>
          </cell>
        </row>
        <row r="806">
          <cell r="M806">
            <v>0</v>
          </cell>
        </row>
        <row r="808">
          <cell r="M808">
            <v>11779254.177284736</v>
          </cell>
        </row>
        <row r="811">
          <cell r="M811" t="str">
            <v xml:space="preserve"> 2009</v>
          </cell>
        </row>
        <row r="813">
          <cell r="M813">
            <v>12494.625</v>
          </cell>
        </row>
        <row r="815">
          <cell r="M815">
            <v>0</v>
          </cell>
        </row>
        <row r="816">
          <cell r="M816">
            <v>0</v>
          </cell>
        </row>
        <row r="817">
          <cell r="M817">
            <v>0</v>
          </cell>
        </row>
        <row r="818">
          <cell r="M818">
            <v>12494.625</v>
          </cell>
        </row>
        <row r="820">
          <cell r="M820">
            <v>0</v>
          </cell>
        </row>
        <row r="822">
          <cell r="M822">
            <v>0</v>
          </cell>
        </row>
        <row r="823">
          <cell r="M823">
            <v>0</v>
          </cell>
        </row>
        <row r="824">
          <cell r="M824">
            <v>0</v>
          </cell>
        </row>
        <row r="827">
          <cell r="M827">
            <v>0</v>
          </cell>
        </row>
        <row r="829">
          <cell r="M829">
            <v>0</v>
          </cell>
        </row>
        <row r="830">
          <cell r="M830">
            <v>0</v>
          </cell>
        </row>
        <row r="831">
          <cell r="M831">
            <v>0</v>
          </cell>
        </row>
        <row r="832">
          <cell r="M832">
            <v>0</v>
          </cell>
        </row>
        <row r="834">
          <cell r="M834">
            <v>11779254.177284736</v>
          </cell>
        </row>
        <row r="838">
          <cell r="M838" t="str">
            <v xml:space="preserve"> 2009</v>
          </cell>
        </row>
        <row r="841">
          <cell r="M841">
            <v>0</v>
          </cell>
        </row>
        <row r="842">
          <cell r="M842">
            <v>0</v>
          </cell>
        </row>
        <row r="846">
          <cell r="B846">
            <v>0.18</v>
          </cell>
        </row>
        <row r="847">
          <cell r="B847">
            <v>30</v>
          </cell>
        </row>
        <row r="848">
          <cell r="B848">
            <v>2</v>
          </cell>
        </row>
        <row r="849">
          <cell r="B849">
            <v>1</v>
          </cell>
        </row>
        <row r="850">
          <cell r="M850">
            <v>3428847.457627119</v>
          </cell>
        </row>
        <row r="851">
          <cell r="M851">
            <v>3428847.457627119</v>
          </cell>
        </row>
        <row r="852">
          <cell r="M852">
            <v>0</v>
          </cell>
        </row>
        <row r="853">
          <cell r="M853">
            <v>1325573.6631254237</v>
          </cell>
        </row>
        <row r="854">
          <cell r="M854">
            <v>444488.91736271192</v>
          </cell>
        </row>
        <row r="855">
          <cell r="M855">
            <v>881084.74576271186</v>
          </cell>
        </row>
        <row r="856">
          <cell r="M856">
            <v>0</v>
          </cell>
        </row>
        <row r="857">
          <cell r="M857">
            <v>0</v>
          </cell>
        </row>
        <row r="858">
          <cell r="M858">
            <v>2103273.7945016953</v>
          </cell>
        </row>
        <row r="859">
          <cell r="M859">
            <v>0</v>
          </cell>
        </row>
        <row r="860">
          <cell r="M860">
            <v>0</v>
          </cell>
        </row>
        <row r="861">
          <cell r="M861">
            <v>2103273.7945016953</v>
          </cell>
        </row>
        <row r="862">
          <cell r="M862">
            <v>0</v>
          </cell>
        </row>
        <row r="866">
          <cell r="M866">
            <v>235814.39999999999</v>
          </cell>
        </row>
        <row r="867">
          <cell r="M867">
            <v>235814.39999999999</v>
          </cell>
        </row>
        <row r="868">
          <cell r="M868">
            <v>0.35599999999999998</v>
          </cell>
        </row>
        <row r="869">
          <cell r="M869">
            <v>30</v>
          </cell>
        </row>
        <row r="870">
          <cell r="M870">
            <v>0</v>
          </cell>
        </row>
        <row r="871">
          <cell r="M871">
            <v>0</v>
          </cell>
        </row>
        <row r="872">
          <cell r="M872">
            <v>30</v>
          </cell>
        </row>
        <row r="873">
          <cell r="M873">
            <v>0</v>
          </cell>
        </row>
        <row r="874">
          <cell r="M874">
            <v>0</v>
          </cell>
        </row>
        <row r="875">
          <cell r="M875">
            <v>1000</v>
          </cell>
        </row>
        <row r="876">
          <cell r="M876">
            <v>90</v>
          </cell>
        </row>
        <row r="877">
          <cell r="M877">
            <v>0</v>
          </cell>
        </row>
        <row r="878">
          <cell r="M878">
            <v>0</v>
          </cell>
        </row>
        <row r="879">
          <cell r="M879">
            <v>0</v>
          </cell>
        </row>
        <row r="880">
          <cell r="M880">
            <v>90</v>
          </cell>
        </row>
        <row r="881">
          <cell r="M881">
            <v>0</v>
          </cell>
        </row>
        <row r="882">
          <cell r="M882">
            <v>0</v>
          </cell>
        </row>
        <row r="883">
          <cell r="M883">
            <v>0</v>
          </cell>
        </row>
        <row r="884">
          <cell r="M884">
            <v>90</v>
          </cell>
        </row>
        <row r="888">
          <cell r="M888">
            <v>111108.25</v>
          </cell>
        </row>
        <row r="889">
          <cell r="M889">
            <v>5050375</v>
          </cell>
        </row>
        <row r="890">
          <cell r="M890">
            <v>0</v>
          </cell>
        </row>
        <row r="891">
          <cell r="M891">
            <v>2.1999999999999999E-2</v>
          </cell>
        </row>
        <row r="892">
          <cell r="M892">
            <v>90</v>
          </cell>
        </row>
        <row r="893">
          <cell r="M893">
            <v>0</v>
          </cell>
        </row>
        <row r="895">
          <cell r="M895">
            <v>0</v>
          </cell>
        </row>
        <row r="896">
          <cell r="M896">
            <v>0</v>
          </cell>
        </row>
        <row r="897">
          <cell r="M897">
            <v>90</v>
          </cell>
        </row>
        <row r="901">
          <cell r="B901">
            <v>0.24</v>
          </cell>
          <cell r="M901">
            <v>0.24</v>
          </cell>
        </row>
        <row r="902">
          <cell r="B902">
            <v>0</v>
          </cell>
        </row>
        <row r="903">
          <cell r="M903">
            <v>2173355.0809627119</v>
          </cell>
        </row>
        <row r="904">
          <cell r="M904">
            <v>9055646.1706779674</v>
          </cell>
        </row>
        <row r="905">
          <cell r="M905">
            <v>0</v>
          </cell>
        </row>
        <row r="907">
          <cell r="M907">
            <v>0</v>
          </cell>
        </row>
        <row r="909">
          <cell r="M909">
            <v>4623551.5254644072</v>
          </cell>
        </row>
        <row r="912">
          <cell r="M912" t="str">
            <v xml:space="preserve"> 2009</v>
          </cell>
        </row>
        <row r="914">
          <cell r="M914">
            <v>19049152.542372882</v>
          </cell>
        </row>
        <row r="915">
          <cell r="M915">
            <v>7162906.5962711871</v>
          </cell>
        </row>
        <row r="916">
          <cell r="M916">
            <v>2469382.8742372887</v>
          </cell>
        </row>
        <row r="917">
          <cell r="M917">
            <v>662400</v>
          </cell>
        </row>
        <row r="918">
          <cell r="M918">
            <v>235814.39999999999</v>
          </cell>
        </row>
        <row r="919">
          <cell r="M919">
            <v>2175423.7288135593</v>
          </cell>
        </row>
        <row r="920">
          <cell r="M920">
            <v>0</v>
          </cell>
        </row>
        <row r="921">
          <cell r="M921">
            <v>1619885.5932203389</v>
          </cell>
        </row>
        <row r="922">
          <cell r="M922">
            <v>11886245.946101695</v>
          </cell>
        </row>
        <row r="923">
          <cell r="M923">
            <v>0</v>
          </cell>
        </row>
        <row r="924">
          <cell r="M924">
            <v>2719491.5254237289</v>
          </cell>
        </row>
        <row r="925">
          <cell r="M925">
            <v>9166754.4206779674</v>
          </cell>
        </row>
        <row r="926">
          <cell r="M926">
            <v>111108.25</v>
          </cell>
        </row>
        <row r="927">
          <cell r="M927">
            <v>0</v>
          </cell>
        </row>
        <row r="931">
          <cell r="M931">
            <v>9055646.1706779674</v>
          </cell>
        </row>
        <row r="932">
          <cell r="M932">
            <v>2173355.0809627119</v>
          </cell>
        </row>
        <row r="933">
          <cell r="M933">
            <v>6882291.0897152554</v>
          </cell>
        </row>
        <row r="934">
          <cell r="M934">
            <v>0</v>
          </cell>
        </row>
        <row r="935">
          <cell r="M935">
            <v>6882291.0897152554</v>
          </cell>
        </row>
        <row r="936">
          <cell r="M936">
            <v>15921053.098576272</v>
          </cell>
        </row>
        <row r="989">
          <cell r="M989" t="str">
            <v xml:space="preserve"> 2009</v>
          </cell>
        </row>
        <row r="993">
          <cell r="M993">
            <v>0</v>
          </cell>
        </row>
        <row r="994">
          <cell r="M994">
            <v>0</v>
          </cell>
        </row>
        <row r="995">
          <cell r="M995">
            <v>0</v>
          </cell>
        </row>
        <row r="996">
          <cell r="M996">
            <v>0</v>
          </cell>
        </row>
        <row r="1000">
          <cell r="M1000">
            <v>0</v>
          </cell>
        </row>
        <row r="1001">
          <cell r="M1001">
            <v>0</v>
          </cell>
        </row>
        <row r="1002">
          <cell r="M1002">
            <v>0</v>
          </cell>
        </row>
        <row r="1003">
          <cell r="M1003">
            <v>0</v>
          </cell>
        </row>
        <row r="1004">
          <cell r="M1004">
            <v>0</v>
          </cell>
        </row>
        <row r="1008">
          <cell r="M1008">
            <v>0</v>
          </cell>
        </row>
        <row r="1009">
          <cell r="M1009">
            <v>0</v>
          </cell>
        </row>
        <row r="1010">
          <cell r="M1010">
            <v>0</v>
          </cell>
        </row>
        <row r="1015">
          <cell r="M1015" t="str">
            <v xml:space="preserve"> 2009</v>
          </cell>
        </row>
        <row r="1017">
          <cell r="M1017">
            <v>22478000</v>
          </cell>
        </row>
        <row r="1018">
          <cell r="M1018">
            <v>-2913871.7916000006</v>
          </cell>
        </row>
        <row r="1019">
          <cell r="M1019">
            <v>-662400</v>
          </cell>
        </row>
        <row r="1020">
          <cell r="M1020">
            <v>-5776000</v>
          </cell>
        </row>
        <row r="1021">
          <cell r="M1021">
            <v>-4623551.5254644072</v>
          </cell>
        </row>
        <row r="1022">
          <cell r="M1022">
            <v>0</v>
          </cell>
        </row>
        <row r="1026">
          <cell r="M1026">
            <v>8502176.6829355918</v>
          </cell>
        </row>
        <row r="1028">
          <cell r="M1028">
            <v>0</v>
          </cell>
        </row>
        <row r="1029">
          <cell r="M1029">
            <v>0</v>
          </cell>
        </row>
        <row r="1030">
          <cell r="M1030">
            <v>0</v>
          </cell>
        </row>
        <row r="1031">
          <cell r="M1031">
            <v>-12494.625</v>
          </cell>
        </row>
        <row r="1032">
          <cell r="M1032">
            <v>0</v>
          </cell>
        </row>
        <row r="1034">
          <cell r="M1034">
            <v>-12494.625</v>
          </cell>
        </row>
        <row r="1036">
          <cell r="M1036">
            <v>0</v>
          </cell>
        </row>
        <row r="1037">
          <cell r="M1037">
            <v>0</v>
          </cell>
        </row>
        <row r="1038">
          <cell r="M1038">
            <v>0</v>
          </cell>
        </row>
        <row r="1039">
          <cell r="M1039">
            <v>0</v>
          </cell>
        </row>
        <row r="1040">
          <cell r="M1040">
            <v>0</v>
          </cell>
        </row>
        <row r="1041">
          <cell r="M1041">
            <v>0</v>
          </cell>
        </row>
        <row r="1043">
          <cell r="M1043">
            <v>0</v>
          </cell>
        </row>
        <row r="1045">
          <cell r="M1045">
            <v>8489682.0579355918</v>
          </cell>
        </row>
        <row r="1046">
          <cell r="A1046" t="str">
            <v>Денежные средства на конец периода</v>
          </cell>
          <cell r="C1046" t="str">
            <v>EUR</v>
          </cell>
          <cell r="D1046" t="str">
            <v>int_end</v>
          </cell>
          <cell r="F1046">
            <v>0</v>
          </cell>
          <cell r="G1046">
            <v>2075090</v>
          </cell>
          <cell r="H1046">
            <v>731203.1875</v>
          </cell>
          <cell r="I1046">
            <v>5453105.8499372862</v>
          </cell>
          <cell r="J1046">
            <v>4573584.6301949117</v>
          </cell>
          <cell r="K1046">
            <v>2321103.7214135537</v>
          </cell>
          <cell r="L1046">
            <v>3289572.1193491453</v>
          </cell>
          <cell r="M1046">
            <v>11779254.177284736</v>
          </cell>
        </row>
        <row r="1099">
          <cell r="M1099" t="str">
            <v xml:space="preserve"> 2009</v>
          </cell>
        </row>
        <row r="1101">
          <cell r="M1101">
            <v>11779254.177284736</v>
          </cell>
        </row>
        <row r="1102">
          <cell r="M1102">
            <v>0</v>
          </cell>
        </row>
        <row r="1103">
          <cell r="M1103">
            <v>0</v>
          </cell>
        </row>
        <row r="1104">
          <cell r="M1104">
            <v>0</v>
          </cell>
        </row>
        <row r="1105">
          <cell r="M1105">
            <v>0</v>
          </cell>
        </row>
        <row r="1106">
          <cell r="M1106">
            <v>0</v>
          </cell>
        </row>
        <row r="1107">
          <cell r="M1107">
            <v>0</v>
          </cell>
        </row>
        <row r="1108">
          <cell r="M1108">
            <v>0</v>
          </cell>
        </row>
        <row r="1110">
          <cell r="M1110">
            <v>11779254.177284736</v>
          </cell>
        </row>
        <row r="1112">
          <cell r="M1112">
            <v>4364500</v>
          </cell>
        </row>
        <row r="1113">
          <cell r="M1113">
            <v>4364500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4364500</v>
          </cell>
        </row>
        <row r="1118">
          <cell r="M1118">
            <v>16143754.177284736</v>
          </cell>
        </row>
        <row r="1120">
          <cell r="M1120">
            <v>0</v>
          </cell>
        </row>
        <row r="1121">
          <cell r="M1121">
            <v>0</v>
          </cell>
        </row>
        <row r="1122">
          <cell r="M1122">
            <v>0</v>
          </cell>
        </row>
        <row r="1123">
          <cell r="M1123">
            <v>222701.07870847458</v>
          </cell>
        </row>
        <row r="1124">
          <cell r="M1124">
            <v>0</v>
          </cell>
        </row>
        <row r="1125">
          <cell r="M1125">
            <v>0</v>
          </cell>
        </row>
        <row r="1126">
          <cell r="M1126">
            <v>0</v>
          </cell>
        </row>
        <row r="1127">
          <cell r="M1127">
            <v>0</v>
          </cell>
        </row>
        <row r="1128">
          <cell r="M1128">
            <v>0</v>
          </cell>
        </row>
        <row r="1129">
          <cell r="M1129">
            <v>222701.07870847458</v>
          </cell>
        </row>
        <row r="1131">
          <cell r="M1131">
            <v>0</v>
          </cell>
        </row>
        <row r="1133">
          <cell r="M1133">
            <v>0</v>
          </cell>
        </row>
        <row r="1134">
          <cell r="M1134">
            <v>15921053.098576272</v>
          </cell>
        </row>
        <row r="1135">
          <cell r="M1135">
            <v>0</v>
          </cell>
        </row>
        <row r="1136">
          <cell r="M1136">
            <v>15921053.098576272</v>
          </cell>
        </row>
        <row r="1138">
          <cell r="M1138">
            <v>16143754.177284747</v>
          </cell>
        </row>
        <row r="1139">
          <cell r="M1139">
            <v>0</v>
          </cell>
        </row>
        <row r="1167">
          <cell r="M1167" t="str">
            <v xml:space="preserve"> 2009</v>
          </cell>
        </row>
        <row r="1169">
          <cell r="M1169">
            <v>0.5415350618135224</v>
          </cell>
        </row>
        <row r="1170">
          <cell r="M1170">
            <v>0.55146971723076066</v>
          </cell>
        </row>
        <row r="1171">
          <cell r="M1171">
            <v>1.3627287260283159</v>
          </cell>
        </row>
        <row r="1172">
          <cell r="M1172">
            <v>0.37602232332058011</v>
          </cell>
        </row>
        <row r="1173">
          <cell r="M1173">
            <v>0.36129119520704694</v>
          </cell>
        </row>
        <row r="1175">
          <cell r="M1175">
            <v>1.2642418338097678</v>
          </cell>
        </row>
        <row r="1176">
          <cell r="M1176">
            <v>0.96082379369542348</v>
          </cell>
        </row>
        <row r="1178">
          <cell r="M1178">
            <v>1.4988880686759671</v>
          </cell>
        </row>
        <row r="1179">
          <cell r="M1179">
            <v>1.5263857092191997</v>
          </cell>
        </row>
        <row r="1180">
          <cell r="M1180">
            <v>3.7718293279950266</v>
          </cell>
        </row>
        <row r="1182">
          <cell r="M1182" t="str">
            <v>-</v>
          </cell>
        </row>
        <row r="1183">
          <cell r="M1183" t="str">
            <v>-</v>
          </cell>
        </row>
        <row r="1185">
          <cell r="M1185">
            <v>52.892667811027053</v>
          </cell>
        </row>
        <row r="1186">
          <cell r="M1186">
            <v>52.892667811027053</v>
          </cell>
        </row>
        <row r="1187">
          <cell r="M1187">
            <v>52.892667811027053</v>
          </cell>
        </row>
        <row r="1188">
          <cell r="M1188">
            <v>11556553.098576261</v>
          </cell>
        </row>
        <row r="1190">
          <cell r="M1190">
            <v>0.98620512451671061</v>
          </cell>
        </row>
        <row r="1191">
          <cell r="M1191">
            <v>71.490686937433409</v>
          </cell>
        </row>
        <row r="1192">
          <cell r="M1192">
            <v>0</v>
          </cell>
        </row>
        <row r="1193">
          <cell r="M1193" t="str">
            <v>-</v>
          </cell>
        </row>
        <row r="1194">
          <cell r="M1194" t="str">
            <v>-</v>
          </cell>
        </row>
        <row r="1272">
          <cell r="M1272" t="str">
            <v xml:space="preserve"> 2009</v>
          </cell>
        </row>
        <row r="1277">
          <cell r="M1277">
            <v>0.2</v>
          </cell>
        </row>
        <row r="1278">
          <cell r="M1278">
            <v>3.5831807999999996</v>
          </cell>
        </row>
        <row r="1281">
          <cell r="M1281">
            <v>8502176.6829355918</v>
          </cell>
        </row>
        <row r="1282">
          <cell r="M1282">
            <v>0</v>
          </cell>
        </row>
        <row r="1283">
          <cell r="M1283">
            <v>-12494.625</v>
          </cell>
        </row>
        <row r="1284">
          <cell r="M1284" t="str">
            <v/>
          </cell>
        </row>
        <row r="1285">
          <cell r="M1285" t="str">
            <v/>
          </cell>
        </row>
        <row r="1286">
          <cell r="M1286" t="str">
            <v/>
          </cell>
        </row>
        <row r="1287">
          <cell r="M1287">
            <v>0</v>
          </cell>
        </row>
        <row r="1288">
          <cell r="M1288" t="str">
            <v/>
          </cell>
        </row>
        <row r="1290">
          <cell r="M1290">
            <v>8489682.0579355918</v>
          </cell>
        </row>
        <row r="1291">
          <cell r="M1291">
            <v>2369314.453218658</v>
          </cell>
        </row>
        <row r="1292">
          <cell r="M1292">
            <v>84539.453104987741</v>
          </cell>
        </row>
        <row r="1295">
          <cell r="M1295">
            <v>1</v>
          </cell>
        </row>
        <row r="1299">
          <cell r="M1299">
            <v>1</v>
          </cell>
        </row>
        <row r="1303">
          <cell r="M1303">
            <v>12494.625</v>
          </cell>
        </row>
        <row r="1304">
          <cell r="M1304">
            <v>3487.0205265667869</v>
          </cell>
        </row>
        <row r="1336">
          <cell r="M1336" t="str">
            <v xml:space="preserve"> 2009</v>
          </cell>
        </row>
        <row r="1340">
          <cell r="M1340">
            <v>0.2</v>
          </cell>
        </row>
        <row r="1341">
          <cell r="M1341">
            <v>3.5831807999999996</v>
          </cell>
        </row>
        <row r="1345">
          <cell r="M1345">
            <v>2369314.453218658</v>
          </cell>
        </row>
        <row r="1346">
          <cell r="M1346">
            <v>0</v>
          </cell>
        </row>
        <row r="1347">
          <cell r="M1347">
            <v>1155900.0654646107</v>
          </cell>
        </row>
        <row r="1348">
          <cell r="M1348">
            <v>1944287.4218669781</v>
          </cell>
        </row>
        <row r="1361">
          <cell r="M1361" t="str">
            <v xml:space="preserve"> 2009</v>
          </cell>
        </row>
        <row r="1376">
          <cell r="M1376">
            <v>86112</v>
          </cell>
        </row>
        <row r="1378">
          <cell r="M1378">
            <v>2933536.6280355938</v>
          </cell>
        </row>
        <row r="1379">
          <cell r="M1379">
            <v>1776126.8974288136</v>
          </cell>
        </row>
        <row r="1385">
          <cell r="M1385">
            <v>0</v>
          </cell>
        </row>
        <row r="1386">
          <cell r="M1386">
            <v>0</v>
          </cell>
        </row>
        <row r="1387">
          <cell r="M1387">
            <v>0</v>
          </cell>
        </row>
        <row r="1390">
          <cell r="M1390">
            <v>0</v>
          </cell>
        </row>
        <row r="1391">
          <cell r="M1391">
            <v>0</v>
          </cell>
        </row>
        <row r="1392">
          <cell r="M1392">
            <v>0</v>
          </cell>
        </row>
        <row r="1396">
          <cell r="M1396">
            <v>2933536.6280355938</v>
          </cell>
        </row>
        <row r="1397">
          <cell r="M1397">
            <v>1776126.8974288136</v>
          </cell>
        </row>
        <row r="1400">
          <cell r="M1400">
            <v>3.5831807999999996</v>
          </cell>
        </row>
        <row r="1401">
          <cell r="M1401">
            <v>818696.23437243083</v>
          </cell>
        </row>
        <row r="1402">
          <cell r="M1402">
            <v>495684.42023043154</v>
          </cell>
        </row>
        <row r="1408">
          <cell r="M1408" t="str">
            <v xml:space="preserve"> 2009</v>
          </cell>
        </row>
        <row r="1410">
          <cell r="M1410">
            <v>19049152.542372882</v>
          </cell>
        </row>
        <row r="1411">
          <cell r="M1411">
            <v>9882398.121694915</v>
          </cell>
        </row>
        <row r="1412">
          <cell r="M1412">
            <v>2284463.3309627119</v>
          </cell>
        </row>
        <row r="1413">
          <cell r="M1413">
            <v>6882291.0897152554</v>
          </cell>
        </row>
        <row r="1414">
          <cell r="M1414">
            <v>0</v>
          </cell>
        </row>
        <row r="1417">
          <cell r="M1417">
            <v>0</v>
          </cell>
        </row>
        <row r="1418">
          <cell r="M1418">
            <v>-12494.625</v>
          </cell>
        </row>
        <row r="1427">
          <cell r="M1427">
            <v>0</v>
          </cell>
        </row>
        <row r="1429">
          <cell r="M1429">
            <v>0</v>
          </cell>
        </row>
        <row r="1430">
          <cell r="M1430">
            <v>0</v>
          </cell>
        </row>
        <row r="1431">
          <cell r="M1431">
            <v>0</v>
          </cell>
        </row>
        <row r="1433">
          <cell r="M1433" t="str">
            <v>-</v>
          </cell>
        </row>
      </sheetData>
      <sheetData sheetId="3" refreshError="1"/>
      <sheetData sheetId="4" refreshError="1">
        <row r="7">
          <cell r="E7" t="str">
            <v>Проект</v>
          </cell>
        </row>
        <row r="9">
          <cell r="E9">
            <v>1</v>
          </cell>
        </row>
        <row r="13">
          <cell r="A13" t="str">
            <v>Чистая приведенная стоимость (NPV)</v>
          </cell>
          <cell r="E13" t="str">
            <v>NPV</v>
          </cell>
          <cell r="F13">
            <v>-2158972.7571181892</v>
          </cell>
          <cell r="G13">
            <v>175158.48180785216</v>
          </cell>
          <cell r="H13">
            <v>2509289.7207338908</v>
          </cell>
          <cell r="I13">
            <v>4843420.9596599322</v>
          </cell>
          <cell r="J13">
            <v>7177552.1985859731</v>
          </cell>
          <cell r="K13">
            <v>9511683.4375120122</v>
          </cell>
          <cell r="L13">
            <v>11845814.676438052</v>
          </cell>
        </row>
        <row r="14">
          <cell r="A14" t="str">
            <v>Внутренняя норма рентабельности (IRR)</v>
          </cell>
          <cell r="E14" t="str">
            <v>IRR</v>
          </cell>
          <cell r="F14">
            <v>0.16278902693090846</v>
          </cell>
          <cell r="G14">
            <v>0.20292685609557259</v>
          </cell>
          <cell r="H14">
            <v>0.24076035238424964</v>
          </cell>
          <cell r="I14">
            <v>0.27665307660401783</v>
          </cell>
          <cell r="J14">
            <v>0.31088349588148745</v>
          </cell>
          <cell r="K14">
            <v>0.34367016608953938</v>
          </cell>
          <cell r="L14">
            <v>0.37518814632657582</v>
          </cell>
        </row>
        <row r="15">
          <cell r="A15" t="str">
            <v>Дисконтированный срок окупаемости (PBP)</v>
          </cell>
          <cell r="E15" t="str">
            <v>PBP</v>
          </cell>
          <cell r="F15" t="str">
            <v>нет</v>
          </cell>
          <cell r="G15">
            <v>7</v>
          </cell>
          <cell r="H15">
            <v>7</v>
          </cell>
          <cell r="I15">
            <v>6</v>
          </cell>
          <cell r="J15">
            <v>6</v>
          </cell>
          <cell r="K15">
            <v>5</v>
          </cell>
          <cell r="L15">
            <v>5</v>
          </cell>
        </row>
        <row r="16">
          <cell r="A16" t="str">
            <v>Норма доходности инвестиционных затрат</v>
          </cell>
          <cell r="E16" t="str">
            <v>NPVR</v>
          </cell>
          <cell r="F16">
            <v>-0.10704750293070145</v>
          </cell>
          <cell r="G16">
            <v>8.6848145873277532E-3</v>
          </cell>
          <cell r="H16">
            <v>0.12441713210535682</v>
          </cell>
          <cell r="I16">
            <v>0.24014944962338602</v>
          </cell>
          <cell r="J16">
            <v>0.35588176714141517</v>
          </cell>
          <cell r="K16">
            <v>0.47161408465944427</v>
          </cell>
          <cell r="L16">
            <v>0.58734640217747336</v>
          </cell>
        </row>
        <row r="17">
          <cell r="A17" t="str">
            <v>Минимальный остаток денежных средств на счете</v>
          </cell>
          <cell r="E17" t="str">
            <v>MinMoney</v>
          </cell>
          <cell r="F17">
            <v>-2522923.7860500002</v>
          </cell>
          <cell r="G17">
            <v>722407.16124999896</v>
          </cell>
          <cell r="H17">
            <v>722407.16124999896</v>
          </cell>
          <cell r="I17">
            <v>722407.16124999896</v>
          </cell>
          <cell r="J17">
            <v>722407.16124999896</v>
          </cell>
          <cell r="K17">
            <v>722407.16124999896</v>
          </cell>
          <cell r="L17">
            <v>722407.16124999896</v>
          </cell>
        </row>
        <row r="18">
          <cell r="A18" t="str">
            <v>Суммарная чистая прибыль за период анализа</v>
          </cell>
          <cell r="E18" t="str">
            <v>TotalProfit</v>
          </cell>
          <cell r="F18">
            <v>14777904.281999998</v>
          </cell>
          <cell r="G18">
            <v>20397404.281999998</v>
          </cell>
          <cell r="H18">
            <v>26016904.281999998</v>
          </cell>
          <cell r="I18">
            <v>31636404.281999998</v>
          </cell>
          <cell r="J18">
            <v>37255904.281999998</v>
          </cell>
          <cell r="K18">
            <v>42875404.281999998</v>
          </cell>
          <cell r="L18">
            <v>48494904.281999998</v>
          </cell>
        </row>
        <row r="19">
          <cell r="A19" t="str">
            <v>Потребность в инвестициях</v>
          </cell>
          <cell r="E19" t="str">
            <v>TotalInvestments</v>
          </cell>
          <cell r="F19">
            <v>24022871.866249997</v>
          </cell>
          <cell r="G19">
            <v>24022871.866249997</v>
          </cell>
          <cell r="H19">
            <v>24022871.866249997</v>
          </cell>
          <cell r="I19">
            <v>24022871.866249997</v>
          </cell>
          <cell r="J19">
            <v>24022871.866249997</v>
          </cell>
          <cell r="K19">
            <v>24022871.866249997</v>
          </cell>
          <cell r="L19">
            <v>24022871.866249997</v>
          </cell>
        </row>
        <row r="20">
          <cell r="A20" t="str">
            <v>Оценка стоимости бизнеса</v>
          </cell>
          <cell r="E20" t="str">
            <v>BusinessValue</v>
          </cell>
          <cell r="F20">
            <v>8893987.2928254232</v>
          </cell>
          <cell r="G20">
            <v>12012268.190066222</v>
          </cell>
          <cell r="H20">
            <v>15130549.087307019</v>
          </cell>
          <cell r="I20">
            <v>18248829.984547816</v>
          </cell>
          <cell r="J20">
            <v>21367110.881788619</v>
          </cell>
          <cell r="K20">
            <v>24485391.779029414</v>
          </cell>
          <cell r="L20">
            <v>27603672.676270209</v>
          </cell>
        </row>
        <row r="50">
          <cell r="A50" t="str">
            <v>Изменения суммарных результатов для компании:</v>
          </cell>
        </row>
        <row r="52">
          <cell r="A52" t="str">
            <v>Чистая приведенная стоимость (NPV)</v>
          </cell>
          <cell r="E52" t="str">
            <v>NPV</v>
          </cell>
          <cell r="F52">
            <v>977198.54575461056</v>
          </cell>
          <cell r="G52">
            <v>3311329.7846806496</v>
          </cell>
          <cell r="H52">
            <v>5645461.0236066915</v>
          </cell>
          <cell r="I52">
            <v>7979592.2625327315</v>
          </cell>
          <cell r="J52">
            <v>10313723.501458773</v>
          </cell>
          <cell r="K52">
            <v>12647854.740384813</v>
          </cell>
          <cell r="L52">
            <v>14981985.979310852</v>
          </cell>
        </row>
        <row r="53">
          <cell r="A53" t="str">
            <v>Внутренняя норма рентабельности (IRR)</v>
          </cell>
          <cell r="E53" t="str">
            <v>IRR</v>
          </cell>
          <cell r="F53">
            <v>0.2176678799256222</v>
          </cell>
          <cell r="G53">
            <v>0.25815648142828951</v>
          </cell>
          <cell r="H53">
            <v>0.29654683899872469</v>
          </cell>
          <cell r="I53">
            <v>0.33315065917995357</v>
          </cell>
          <cell r="J53">
            <v>0.36821052167373702</v>
          </cell>
          <cell r="K53">
            <v>0.40191935065262774</v>
          </cell>
          <cell r="L53">
            <v>0.4344334100464522</v>
          </cell>
        </row>
        <row r="54">
          <cell r="A54" t="str">
            <v>Дисконтированный срок окупаемости (PBP)</v>
          </cell>
          <cell r="E54" t="str">
            <v>PBP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Норма доходности инвестиционных затрат</v>
          </cell>
          <cell r="E55" t="str">
            <v>NPVR</v>
          </cell>
          <cell r="F55">
            <v>4.8452053804594324E-2</v>
          </cell>
          <cell r="G55">
            <v>0.1641843713226234</v>
          </cell>
          <cell r="H55">
            <v>0.27991668884065263</v>
          </cell>
          <cell r="I55">
            <v>0.39564900635868178</v>
          </cell>
          <cell r="J55">
            <v>0.51138132387671098</v>
          </cell>
          <cell r="K55">
            <v>0.62711364139474013</v>
          </cell>
          <cell r="L55">
            <v>0.74284595891276917</v>
          </cell>
        </row>
        <row r="56">
          <cell r="A56" t="str">
            <v>Суммарная чистая прибыль за период анализа</v>
          </cell>
          <cell r="E56" t="str">
            <v>TotalProfit</v>
          </cell>
          <cell r="F56">
            <v>16345751.681999998</v>
          </cell>
          <cell r="G56">
            <v>21965251.681999996</v>
          </cell>
          <cell r="H56">
            <v>27584751.681999996</v>
          </cell>
          <cell r="I56">
            <v>33204251.681999996</v>
          </cell>
          <cell r="J56">
            <v>38823751.681999996</v>
          </cell>
          <cell r="K56">
            <v>44443251.681999996</v>
          </cell>
          <cell r="L56">
            <v>50062751.681999996</v>
          </cell>
        </row>
        <row r="57">
          <cell r="A57" t="str">
            <v>Оценка стоимости бизнеса</v>
          </cell>
          <cell r="E57" t="str">
            <v>BusinessValue</v>
          </cell>
          <cell r="F57">
            <v>10366621.08292605</v>
          </cell>
          <cell r="G57">
            <v>13484901.980166849</v>
          </cell>
          <cell r="H57">
            <v>16603182.877407646</v>
          </cell>
          <cell r="I57">
            <v>19721463.774648443</v>
          </cell>
          <cell r="J57">
            <v>22839744.671889246</v>
          </cell>
          <cell r="K57">
            <v>25958025.569130041</v>
          </cell>
          <cell r="L57">
            <v>29076306.466370836</v>
          </cell>
        </row>
        <row r="59">
          <cell r="A59" t="str">
            <v>График чувствительности компании в целом</v>
          </cell>
        </row>
        <row r="60">
          <cell r="A60" t="str">
            <v>Чистая приведенная стоимость (NPV)</v>
          </cell>
          <cell r="E60">
            <v>1</v>
          </cell>
          <cell r="F60">
            <v>977198.54575461056</v>
          </cell>
          <cell r="G60">
            <v>3311329.7846806496</v>
          </cell>
          <cell r="H60">
            <v>5645461.0236066915</v>
          </cell>
          <cell r="I60">
            <v>7979592.2625327315</v>
          </cell>
          <cell r="J60">
            <v>10313723.501458773</v>
          </cell>
          <cell r="K60">
            <v>12647854.740384813</v>
          </cell>
          <cell r="L60">
            <v>14981985.979310852</v>
          </cell>
        </row>
        <row r="91">
          <cell r="A91" t="str">
            <v>Наименование изменяемого параметра</v>
          </cell>
          <cell r="B91" t="str">
            <v>Область</v>
          </cell>
        </row>
        <row r="92">
          <cell r="A92" t="str">
            <v>Уровень цен на реализуемую продукцию</v>
          </cell>
          <cell r="B92" t="str">
            <v>SENS_Prices</v>
          </cell>
        </row>
        <row r="93">
          <cell r="A93" t="str">
            <v>Объем продаж</v>
          </cell>
          <cell r="B93" t="str">
            <v>SENS_Volume</v>
          </cell>
        </row>
        <row r="94">
          <cell r="A94" t="str">
            <v>Стоимость материалов и комплектующих</v>
          </cell>
          <cell r="B94" t="str">
            <v>SENS_Materials</v>
          </cell>
        </row>
        <row r="95">
          <cell r="A95" t="str">
            <v>Величина общих издержек</v>
          </cell>
          <cell r="B95" t="str">
            <v>SENS_GenExp</v>
          </cell>
        </row>
        <row r="96">
          <cell r="A96" t="str">
            <v>Размер инвестиций в постоянные активы</v>
          </cell>
          <cell r="B96" t="str">
            <v>SENS_Assets</v>
          </cell>
        </row>
        <row r="97">
          <cell r="A97" t="str">
            <v>Ставка дисконтирования</v>
          </cell>
          <cell r="B97" t="str">
            <v>SENS_Discount</v>
          </cell>
        </row>
        <row r="98">
          <cell r="A98" t="str">
            <v>&lt; конец списка параметров &gt;</v>
          </cell>
        </row>
      </sheetData>
      <sheetData sheetId="5" refreshError="1"/>
      <sheetData sheetId="6" refreshError="1">
        <row r="6">
          <cell r="B6">
            <v>38311</v>
          </cell>
        </row>
        <row r="7">
          <cell r="B7">
            <v>38314</v>
          </cell>
        </row>
        <row r="8">
          <cell r="B8" t="b">
            <v>1</v>
          </cell>
        </row>
        <row r="9">
          <cell r="B9" t="b">
            <v>1</v>
          </cell>
        </row>
        <row r="10">
          <cell r="B10" t="b">
            <v>1</v>
          </cell>
        </row>
        <row r="11">
          <cell r="B11" t="b">
            <v>0</v>
          </cell>
        </row>
        <row r="12">
          <cell r="B12" t="b">
            <v>0</v>
          </cell>
        </row>
        <row r="15">
          <cell r="B15">
            <v>40000</v>
          </cell>
        </row>
        <row r="16">
          <cell r="B16" t="str">
            <v>Альт-Инвест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-Check"/>
      <sheetName val="Analysis"/>
      <sheetName val="Sale_r2"/>
      <sheetName val="Формы калькуляций"/>
      <sheetName val="Фасады - ФСБ"/>
      <sheetName val="Фасады - Клинкер"/>
      <sheetName val="Фасады - Известняк"/>
      <sheetName val="Cost_r2"/>
      <sheetName val="Сost Содержание Sale"/>
      <sheetName val="Сost Содержание"/>
      <sheetName val="Расчет бетона"/>
      <sheetName val="Data financial"/>
      <sheetName val="Data technical"/>
      <sheetName val="Фасад"/>
      <sheetName val="Отделка объемы"/>
      <sheetName val="Отделка"/>
      <sheetName val="Кровля"/>
      <sheetName val="Изол"/>
      <sheetName val="Лист1"/>
      <sheetName val="Бетон"/>
      <sheetName val="m2"/>
      <sheetName val="Sale_r1"/>
      <sheetName val="Cost_r1"/>
      <sheetName val="Sale"/>
      <sheetName val="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C4">
            <v>0</v>
          </cell>
        </row>
        <row r="15">
          <cell r="C15">
            <v>1.04</v>
          </cell>
        </row>
        <row r="39">
          <cell r="C39">
            <v>19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"/>
      <sheetName val="ТЭП_ДЦ"/>
      <sheetName val="сравнен_ТЭП_DD_база"/>
      <sheetName val="Р-Д_ДЦ ар"/>
      <sheetName val="от ФЭД ДЦ"/>
      <sheetName val="от ФЭД 3оч"/>
      <sheetName val="от ФЭД 2оч"/>
      <sheetName val="от ФЭД 1оч"/>
      <sheetName val="от ФЭД ИТОГ"/>
      <sheetName val="C-F ДЦ_ар"/>
      <sheetName val="плата за изм.ВРИ"/>
      <sheetName val="ЗПО_из 091012"/>
      <sheetName val="перебаз.пож.депо_авг.2012"/>
      <sheetName val="доля"/>
      <sheetName val="Кредит аренда"/>
      <sheetName val="структура сс"/>
      <sheetName val="ТТЗ"/>
      <sheetName val="данные от укс"/>
      <sheetName val="оптимиз.1 оч."/>
      <sheetName val="оптимиз.2 и 4 оч."/>
      <sheetName val="ТЭП_рез"/>
      <sheetName val="ФЭП"/>
      <sheetName val="ИСБС"/>
      <sheetName val="факт"/>
      <sheetName val="себест полезн"/>
      <sheetName val="сети"/>
      <sheetName val="зем.платежи"/>
      <sheetName val="Лист1"/>
      <sheetName val="тепло_ээ"/>
      <sheetName val="табл"/>
      <sheetName val="Лимиты"/>
      <sheetName val="КД_анализ кап.вл."/>
      <sheetName val="Данные для графиков"/>
      <sheetName val="сверка налоги"/>
      <sheetName val="CF_1stage"/>
      <sheetName val="Гр_продаж_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EA2">
            <v>2013</v>
          </cell>
          <cell r="EB2">
            <v>2014</v>
          </cell>
          <cell r="EC2">
            <v>2013</v>
          </cell>
          <cell r="ED2">
            <v>2013</v>
          </cell>
          <cell r="EE2">
            <v>2013</v>
          </cell>
          <cell r="EF2">
            <v>2013</v>
          </cell>
          <cell r="EG2">
            <v>2013</v>
          </cell>
          <cell r="EH2">
            <v>2013</v>
          </cell>
          <cell r="EI2">
            <v>2014</v>
          </cell>
          <cell r="EJ2">
            <v>2014</v>
          </cell>
          <cell r="EK2">
            <v>2014</v>
          </cell>
          <cell r="EL2">
            <v>2014</v>
          </cell>
          <cell r="EM2">
            <v>2014</v>
          </cell>
          <cell r="EN2">
            <v>2014</v>
          </cell>
          <cell r="EO2">
            <v>2014</v>
          </cell>
          <cell r="EP2">
            <v>2014</v>
          </cell>
          <cell r="EQ2">
            <v>2014</v>
          </cell>
          <cell r="ER2">
            <v>2014</v>
          </cell>
          <cell r="ES2">
            <v>2014</v>
          </cell>
          <cell r="ET2">
            <v>2014</v>
          </cell>
          <cell r="EU2">
            <v>2015</v>
          </cell>
          <cell r="EV2">
            <v>2015</v>
          </cell>
          <cell r="EW2">
            <v>2015</v>
          </cell>
          <cell r="EX2">
            <v>2015</v>
          </cell>
          <cell r="EY2">
            <v>2015</v>
          </cell>
          <cell r="EZ2">
            <v>2015</v>
          </cell>
          <cell r="FA2">
            <v>2015</v>
          </cell>
          <cell r="FB2">
            <v>2017</v>
          </cell>
          <cell r="FC2">
            <v>2015</v>
          </cell>
          <cell r="FD2">
            <v>2015</v>
          </cell>
          <cell r="FE2">
            <v>2015</v>
          </cell>
          <cell r="FF2">
            <v>2015</v>
          </cell>
          <cell r="FG2">
            <v>2016</v>
          </cell>
          <cell r="FH2">
            <v>2016</v>
          </cell>
          <cell r="FI2">
            <v>2016</v>
          </cell>
          <cell r="FJ2">
            <v>2016</v>
          </cell>
          <cell r="FK2">
            <v>2016</v>
          </cell>
          <cell r="FL2">
            <v>2016</v>
          </cell>
          <cell r="FM2">
            <v>2016</v>
          </cell>
          <cell r="FN2">
            <v>2016</v>
          </cell>
          <cell r="FO2">
            <v>2016</v>
          </cell>
          <cell r="FP2">
            <v>2016</v>
          </cell>
          <cell r="FQ2">
            <v>2016</v>
          </cell>
          <cell r="FR2">
            <v>2016</v>
          </cell>
          <cell r="FS2">
            <v>2017</v>
          </cell>
          <cell r="FT2">
            <v>2017</v>
          </cell>
          <cell r="FU2">
            <v>2017</v>
          </cell>
          <cell r="FV2">
            <v>2017</v>
          </cell>
          <cell r="FW2">
            <v>2017</v>
          </cell>
          <cell r="FX2">
            <v>2017</v>
          </cell>
          <cell r="FY2">
            <v>2017</v>
          </cell>
          <cell r="FZ2">
            <v>2017</v>
          </cell>
          <cell r="GA2">
            <v>2017</v>
          </cell>
          <cell r="GB2">
            <v>2019</v>
          </cell>
          <cell r="GC2">
            <v>2017</v>
          </cell>
          <cell r="GD2">
            <v>2017</v>
          </cell>
          <cell r="GE2">
            <v>2018</v>
          </cell>
          <cell r="GF2">
            <v>2018</v>
          </cell>
          <cell r="GG2">
            <v>2018</v>
          </cell>
          <cell r="GH2">
            <v>2018</v>
          </cell>
          <cell r="GI2">
            <v>2018</v>
          </cell>
          <cell r="GJ2">
            <v>2018</v>
          </cell>
          <cell r="GK2">
            <v>2018</v>
          </cell>
          <cell r="GL2">
            <v>2018</v>
          </cell>
          <cell r="GM2">
            <v>2018</v>
          </cell>
          <cell r="GN2">
            <v>2018</v>
          </cell>
          <cell r="GO2">
            <v>2018</v>
          </cell>
          <cell r="GP2">
            <v>2018</v>
          </cell>
          <cell r="GQ2">
            <v>2019</v>
          </cell>
          <cell r="GR2">
            <v>2019</v>
          </cell>
          <cell r="GS2">
            <v>2019</v>
          </cell>
          <cell r="GT2">
            <v>2019</v>
          </cell>
          <cell r="GU2">
            <v>2019</v>
          </cell>
          <cell r="GV2">
            <v>2019</v>
          </cell>
          <cell r="GW2">
            <v>2019</v>
          </cell>
          <cell r="GX2">
            <v>2019</v>
          </cell>
          <cell r="GY2">
            <v>2019</v>
          </cell>
          <cell r="GZ2">
            <v>2019</v>
          </cell>
          <cell r="HA2">
            <v>2019</v>
          </cell>
          <cell r="HB2">
            <v>2021</v>
          </cell>
          <cell r="HC2">
            <v>2020</v>
          </cell>
          <cell r="HD2">
            <v>2020</v>
          </cell>
          <cell r="HE2">
            <v>2020</v>
          </cell>
          <cell r="HF2">
            <v>2020</v>
          </cell>
          <cell r="HG2">
            <v>2020</v>
          </cell>
          <cell r="HH2">
            <v>2020</v>
          </cell>
          <cell r="HI2">
            <v>2020</v>
          </cell>
          <cell r="HJ2">
            <v>2020</v>
          </cell>
          <cell r="HK2">
            <v>2020</v>
          </cell>
          <cell r="HL2">
            <v>2020</v>
          </cell>
          <cell r="HM2">
            <v>2020</v>
          </cell>
          <cell r="HN2">
            <v>2020</v>
          </cell>
          <cell r="HO2">
            <v>2021</v>
          </cell>
          <cell r="HP2">
            <v>2021</v>
          </cell>
          <cell r="HQ2">
            <v>2021</v>
          </cell>
          <cell r="HR2">
            <v>2021</v>
          </cell>
          <cell r="HS2">
            <v>2021</v>
          </cell>
          <cell r="HT2">
            <v>2021</v>
          </cell>
          <cell r="HU2">
            <v>2021</v>
          </cell>
          <cell r="HV2">
            <v>2021</v>
          </cell>
          <cell r="HW2">
            <v>2021</v>
          </cell>
          <cell r="HX2">
            <v>2021</v>
          </cell>
          <cell r="HY2">
            <v>2021</v>
          </cell>
          <cell r="HZ2">
            <v>2021</v>
          </cell>
          <cell r="IA2">
            <v>2022</v>
          </cell>
          <cell r="IB2">
            <v>2023</v>
          </cell>
          <cell r="IC2">
            <v>2022</v>
          </cell>
          <cell r="ID2">
            <v>2022</v>
          </cell>
          <cell r="IE2">
            <v>2022</v>
          </cell>
          <cell r="IF2">
            <v>2022</v>
          </cell>
          <cell r="IG2">
            <v>2022</v>
          </cell>
          <cell r="IH2">
            <v>2022</v>
          </cell>
          <cell r="II2">
            <v>2022</v>
          </cell>
          <cell r="IJ2">
            <v>2022</v>
          </cell>
          <cell r="IK2">
            <v>2022</v>
          </cell>
          <cell r="IL2">
            <v>2022</v>
          </cell>
          <cell r="IM2">
            <v>2023</v>
          </cell>
          <cell r="IN2">
            <v>2023</v>
          </cell>
          <cell r="IO2">
            <v>2023</v>
          </cell>
          <cell r="IP2">
            <v>2023</v>
          </cell>
          <cell r="IQ2">
            <v>2023</v>
          </cell>
          <cell r="IR2">
            <v>2023</v>
          </cell>
          <cell r="IS2">
            <v>2023</v>
          </cell>
          <cell r="IT2">
            <v>2023</v>
          </cell>
          <cell r="IU2">
            <v>2023</v>
          </cell>
          <cell r="IV2">
            <v>2023</v>
          </cell>
          <cell r="IW2">
            <v>2023</v>
          </cell>
          <cell r="IX2">
            <v>2023</v>
          </cell>
          <cell r="IY2">
            <v>2024</v>
          </cell>
          <cell r="IZ2">
            <v>2024</v>
          </cell>
          <cell r="JA2">
            <v>2024</v>
          </cell>
          <cell r="JB2">
            <v>2025</v>
          </cell>
          <cell r="JC2">
            <v>2024</v>
          </cell>
          <cell r="JD2">
            <v>2024</v>
          </cell>
          <cell r="JE2">
            <v>2024</v>
          </cell>
          <cell r="JF2">
            <v>2024</v>
          </cell>
          <cell r="JG2">
            <v>2024</v>
          </cell>
          <cell r="JH2">
            <v>2024</v>
          </cell>
          <cell r="JI2">
            <v>2024</v>
          </cell>
          <cell r="JJ2">
            <v>2024</v>
          </cell>
          <cell r="JK2">
            <v>2025</v>
          </cell>
          <cell r="JL2">
            <v>2025</v>
          </cell>
          <cell r="JM2">
            <v>2025</v>
          </cell>
          <cell r="JN2">
            <v>2025</v>
          </cell>
          <cell r="JO2">
            <v>2025</v>
          </cell>
          <cell r="JP2">
            <v>2025</v>
          </cell>
          <cell r="JQ2">
            <v>2025</v>
          </cell>
          <cell r="JR2">
            <v>2025</v>
          </cell>
          <cell r="JS2">
            <v>2025</v>
          </cell>
          <cell r="JT2">
            <v>2025</v>
          </cell>
          <cell r="JU2">
            <v>2025</v>
          </cell>
          <cell r="JV2">
            <v>2025</v>
          </cell>
          <cell r="JW2">
            <v>2026</v>
          </cell>
          <cell r="JX2">
            <v>2026</v>
          </cell>
          <cell r="JY2">
            <v>2026</v>
          </cell>
          <cell r="JZ2">
            <v>2026</v>
          </cell>
          <cell r="KA2">
            <v>2026</v>
          </cell>
          <cell r="KB2">
            <v>1905</v>
          </cell>
          <cell r="KC2">
            <v>2026</v>
          </cell>
          <cell r="KD2">
            <v>2026</v>
          </cell>
          <cell r="KE2">
            <v>2026</v>
          </cell>
          <cell r="KF2">
            <v>2026</v>
          </cell>
          <cell r="KG2">
            <v>2026</v>
          </cell>
          <cell r="KH2">
            <v>2026</v>
          </cell>
        </row>
        <row r="3">
          <cell r="KU3">
            <v>2013</v>
          </cell>
          <cell r="KV3">
            <v>2014</v>
          </cell>
          <cell r="KW3">
            <v>2015</v>
          </cell>
          <cell r="KX3">
            <v>2016</v>
          </cell>
          <cell r="KY3">
            <v>2017</v>
          </cell>
          <cell r="KZ3">
            <v>2018</v>
          </cell>
          <cell r="LA3">
            <v>2019</v>
          </cell>
          <cell r="LB3">
            <v>2020</v>
          </cell>
          <cell r="LC3">
            <v>2021</v>
          </cell>
          <cell r="LD3">
            <v>2022</v>
          </cell>
          <cell r="LE3">
            <v>2023</v>
          </cell>
          <cell r="LF3">
            <v>2024</v>
          </cell>
          <cell r="LG3">
            <v>2025</v>
          </cell>
          <cell r="LH3">
            <v>2026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ТЭП_1оч."/>
      <sheetName val="факт_продажи_СК_01.07.10"/>
      <sheetName val="Гр_продаж_кв (2)"/>
      <sheetName val="Гр_продаж_кв"/>
      <sheetName val="Гр_продаж_м.м"/>
      <sheetName val="Гр_продаж_кладовки"/>
      <sheetName val="График_продаж_нежилых"/>
      <sheetName val="Продажи"/>
      <sheetName val="залог"/>
      <sheetName val="Налоги 1 оч._new"/>
      <sheetName val="Налоги 2 оч."/>
      <sheetName val="Налоги 3 оч."/>
      <sheetName val="Реестр затрат на 20.06.11"/>
      <sheetName val="Бюджет_USD_20.06.11"/>
      <sheetName val="CF_1stage"/>
      <sheetName val="песс"/>
      <sheetName val="оптим"/>
      <sheetName val="Эффект."/>
      <sheetName val="курс_2"/>
      <sheetName val="кредит_3_4_1"/>
    </sheetNames>
    <sheetDataSet>
      <sheetData sheetId="0"/>
      <sheetData sheetId="1"/>
      <sheetData sheetId="2">
        <row r="23">
          <cell r="H23">
            <v>1364.2</v>
          </cell>
        </row>
      </sheetData>
      <sheetData sheetId="3"/>
      <sheetData sheetId="4">
        <row r="7">
          <cell r="B7">
            <v>102</v>
          </cell>
        </row>
      </sheetData>
      <sheetData sheetId="5"/>
      <sheetData sheetId="6"/>
      <sheetData sheetId="7"/>
      <sheetData sheetId="8">
        <row r="18">
          <cell r="B18">
            <v>783611.00157850177</v>
          </cell>
        </row>
      </sheetData>
      <sheetData sheetId="9">
        <row r="3">
          <cell r="B3">
            <v>9848.1704673369968</v>
          </cell>
        </row>
      </sheetData>
      <sheetData sheetId="10">
        <row r="95">
          <cell r="C95">
            <v>10922.986039823929</v>
          </cell>
        </row>
      </sheetData>
      <sheetData sheetId="11"/>
      <sheetData sheetId="12"/>
      <sheetData sheetId="13">
        <row r="12">
          <cell r="AA12">
            <v>19805722.695039406</v>
          </cell>
        </row>
      </sheetData>
      <sheetData sheetId="14">
        <row r="692">
          <cell r="V692">
            <v>42269083.053648971</v>
          </cell>
        </row>
      </sheetData>
      <sheetData sheetId="15">
        <row r="64">
          <cell r="B64">
            <v>0.2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Свод-"/>
      <sheetName val="Стартовая карточка"/>
      <sheetName val="Расчет ТЭП"/>
      <sheetName val="ТЭП"/>
      <sheetName val="ТЭП_"/>
      <sheetName val="2_Объемы_Надземная_часть"/>
      <sheetName val="1_Объемы_Подземная_часть_ренов."/>
      <sheetName val="1_Объемы_подземная_часть_ком"/>
      <sheetName val="3_Объемы_Фасады_рен"/>
      <sheetName val="3_Объемы_Фасад_ком"/>
      <sheetName val="4_Объемы_МОП_рен"/>
      <sheetName val="_Объемы_Кровля"/>
      <sheetName val="4_Объемы_МОП_ком"/>
      <sheetName val="4_Объемы_МОП"/>
      <sheetName val="5_Объемы_благоустройство_рен"/>
      <sheetName val="5_Объемы_благоустройство_ком"/>
      <sheetName val="5_Объемы_Благоустройство"/>
      <sheetName val="1_Свод_стандарт"/>
      <sheetName val="Свод"/>
      <sheetName val="ЗОМ"/>
      <sheetName val="ПИР"/>
      <sheetName val="Подготовка территории"/>
      <sheetName val="Внутрикв.сети"/>
      <sheetName val="Мобилизаци и содержание"/>
      <sheetName val="Подземн. Коммерч"/>
      <sheetName val="Подземн. Реновация"/>
      <sheetName val="Надземн. Коммерч."/>
      <sheetName val="Надземн. Реновация"/>
      <sheetName val="Благоустройство"/>
      <sheetName val="Школа+ДОО"/>
      <sheetName val="Снос"/>
      <sheetName val="1_Объемы_подземная_часть"/>
      <sheetName val="2_Объемы_Фасад"/>
      <sheetName val="3_Объемы_МОП"/>
      <sheetName val="4_Объемы_Благоустройство"/>
      <sheetName val="Списки"/>
      <sheetName val="Стандарт"/>
      <sheetName val="Классификатор"/>
      <sheetName val="23122021_DD_Тобольск_v1.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>
        <row r="89">
          <cell r="C89" t="str">
            <v>456.12</v>
          </cell>
          <cell r="J89">
            <v>1100</v>
          </cell>
          <cell r="K89">
            <v>1400</v>
          </cell>
          <cell r="L89">
            <v>2160</v>
          </cell>
          <cell r="M89">
            <v>4200</v>
          </cell>
        </row>
        <row r="120">
          <cell r="J120">
            <v>4500</v>
          </cell>
          <cell r="K120">
            <v>7500</v>
          </cell>
          <cell r="L120">
            <v>11000</v>
          </cell>
          <cell r="M120">
            <v>35000</v>
          </cell>
        </row>
        <row r="121">
          <cell r="C121" t="str">
            <v>455.3_455.4</v>
          </cell>
          <cell r="J121">
            <v>4642.105263157895</v>
          </cell>
          <cell r="K121">
            <v>7890</v>
          </cell>
          <cell r="L121">
            <v>11458.333333333334</v>
          </cell>
          <cell r="M121">
            <v>36944.444444444445</v>
          </cell>
        </row>
        <row r="140">
          <cell r="C140" t="str">
            <v>455.2</v>
          </cell>
          <cell r="J140">
            <v>1500</v>
          </cell>
          <cell r="K140">
            <v>8000</v>
          </cell>
          <cell r="L140">
            <v>15000</v>
          </cell>
          <cell r="M140">
            <v>21500</v>
          </cell>
        </row>
        <row r="149">
          <cell r="C149" t="str">
            <v>443</v>
          </cell>
          <cell r="J149">
            <v>6700</v>
          </cell>
          <cell r="K149">
            <v>7700</v>
          </cell>
          <cell r="L149">
            <v>9800</v>
          </cell>
          <cell r="M149">
            <v>10600</v>
          </cell>
        </row>
        <row r="154">
          <cell r="C154" t="str">
            <v>451</v>
          </cell>
          <cell r="J154">
            <v>9300</v>
          </cell>
          <cell r="K154">
            <v>9200</v>
          </cell>
          <cell r="L154">
            <v>12700</v>
          </cell>
          <cell r="M154">
            <v>10000</v>
          </cell>
        </row>
        <row r="178">
          <cell r="C178" t="str">
            <v>444.1</v>
          </cell>
          <cell r="J178">
            <v>570</v>
          </cell>
          <cell r="K178">
            <v>400</v>
          </cell>
          <cell r="L178">
            <v>600</v>
          </cell>
          <cell r="M178">
            <v>210</v>
          </cell>
        </row>
        <row r="211">
          <cell r="C211" t="str">
            <v>452</v>
          </cell>
          <cell r="J211">
            <v>1500</v>
          </cell>
          <cell r="K211">
            <v>1500</v>
          </cell>
          <cell r="L211">
            <v>1700</v>
          </cell>
          <cell r="M211">
            <v>3000</v>
          </cell>
        </row>
        <row r="223">
          <cell r="C223" t="str">
            <v>453</v>
          </cell>
          <cell r="J223">
            <v>2100</v>
          </cell>
          <cell r="K223">
            <v>4000</v>
          </cell>
          <cell r="L223">
            <v>7800</v>
          </cell>
          <cell r="M223">
            <v>12000</v>
          </cell>
        </row>
        <row r="225">
          <cell r="C225" t="str">
            <v>452.8</v>
          </cell>
          <cell r="J225">
            <v>500</v>
          </cell>
          <cell r="K225">
            <v>1200</v>
          </cell>
          <cell r="L225">
            <v>1390</v>
          </cell>
          <cell r="M225">
            <v>3500</v>
          </cell>
        </row>
        <row r="232">
          <cell r="C232" t="str">
            <v>444.3_444.4</v>
          </cell>
          <cell r="J232">
            <v>105</v>
          </cell>
          <cell r="K232">
            <v>200</v>
          </cell>
          <cell r="L232">
            <v>1050</v>
          </cell>
          <cell r="M232">
            <v>2800</v>
          </cell>
        </row>
        <row r="234">
          <cell r="C234" t="str">
            <v>445</v>
          </cell>
          <cell r="J234">
            <v>1010</v>
          </cell>
          <cell r="K234">
            <v>2280</v>
          </cell>
          <cell r="L234">
            <v>2700</v>
          </cell>
          <cell r="M234">
            <v>2400</v>
          </cell>
        </row>
        <row r="287">
          <cell r="C287">
            <v>460</v>
          </cell>
          <cell r="J287">
            <v>1600</v>
          </cell>
          <cell r="K287">
            <v>2150</v>
          </cell>
          <cell r="L287">
            <v>2900</v>
          </cell>
          <cell r="M287">
            <v>2500</v>
          </cell>
        </row>
        <row r="418">
          <cell r="C418" t="str">
            <v>447.4</v>
          </cell>
          <cell r="J418">
            <v>1360</v>
          </cell>
          <cell r="K418">
            <v>2400</v>
          </cell>
          <cell r="L418">
            <v>3500</v>
          </cell>
          <cell r="M418">
            <v>4900</v>
          </cell>
        </row>
        <row r="419">
          <cell r="C419" t="str">
            <v>456.4</v>
          </cell>
          <cell r="J419">
            <v>1160</v>
          </cell>
          <cell r="K419">
            <v>1550</v>
          </cell>
          <cell r="L419">
            <v>1700</v>
          </cell>
          <cell r="M419">
            <v>2000</v>
          </cell>
        </row>
        <row r="460">
          <cell r="C460" t="str">
            <v>447.3</v>
          </cell>
          <cell r="J460">
            <v>1500</v>
          </cell>
          <cell r="K460">
            <v>2000</v>
          </cell>
          <cell r="L460">
            <v>3500</v>
          </cell>
          <cell r="M460">
            <v>2500</v>
          </cell>
        </row>
        <row r="461">
          <cell r="C461" t="str">
            <v>456.3</v>
          </cell>
          <cell r="J461">
            <v>1900</v>
          </cell>
          <cell r="K461">
            <v>2600</v>
          </cell>
          <cell r="L461">
            <v>3000</v>
          </cell>
          <cell r="M461">
            <v>4500</v>
          </cell>
        </row>
        <row r="471">
          <cell r="C471" t="str">
            <v>447.5</v>
          </cell>
          <cell r="J471">
            <v>350</v>
          </cell>
          <cell r="K471">
            <v>400</v>
          </cell>
          <cell r="L471">
            <v>500</v>
          </cell>
          <cell r="M471">
            <v>1700</v>
          </cell>
        </row>
        <row r="515">
          <cell r="C515" t="str">
            <v>447.1</v>
          </cell>
          <cell r="J515">
            <v>1360</v>
          </cell>
          <cell r="K515">
            <v>2400</v>
          </cell>
          <cell r="L515">
            <v>3000</v>
          </cell>
          <cell r="M515">
            <v>3500</v>
          </cell>
        </row>
        <row r="516">
          <cell r="C516" t="str">
            <v>456.1</v>
          </cell>
          <cell r="J516">
            <v>1160</v>
          </cell>
          <cell r="K516">
            <v>1550</v>
          </cell>
          <cell r="L516">
            <v>1600</v>
          </cell>
          <cell r="M516">
            <v>2500</v>
          </cell>
        </row>
        <row r="562">
          <cell r="C562" t="str">
            <v>447.1</v>
          </cell>
          <cell r="J562">
            <v>1700</v>
          </cell>
          <cell r="K562">
            <v>2500</v>
          </cell>
          <cell r="L562">
            <v>3000</v>
          </cell>
          <cell r="M562">
            <v>3800</v>
          </cell>
        </row>
        <row r="563">
          <cell r="C563" t="str">
            <v>456.1</v>
          </cell>
          <cell r="J563">
            <v>600</v>
          </cell>
          <cell r="K563">
            <v>1300</v>
          </cell>
          <cell r="L563">
            <v>1500</v>
          </cell>
          <cell r="M563">
            <v>2100</v>
          </cell>
        </row>
        <row r="574">
          <cell r="C574" t="str">
            <v>456.2</v>
          </cell>
          <cell r="J574">
            <v>0</v>
          </cell>
          <cell r="K574">
            <v>1500</v>
          </cell>
          <cell r="L574">
            <v>2500</v>
          </cell>
          <cell r="M574">
            <v>4500</v>
          </cell>
        </row>
        <row r="716">
          <cell r="C716" t="str">
            <v>447.6</v>
          </cell>
          <cell r="J716">
            <v>3150</v>
          </cell>
          <cell r="K716">
            <v>3600</v>
          </cell>
          <cell r="L716">
            <v>4800</v>
          </cell>
          <cell r="M716">
            <v>6000</v>
          </cell>
        </row>
        <row r="717">
          <cell r="C717" t="str">
            <v>456.5</v>
          </cell>
          <cell r="J717">
            <v>2000</v>
          </cell>
          <cell r="K717">
            <v>2850</v>
          </cell>
          <cell r="L717">
            <v>3650</v>
          </cell>
          <cell r="M717">
            <v>4500</v>
          </cell>
        </row>
        <row r="757">
          <cell r="C757" t="str">
            <v>447.7_447.8_447.10_447.11_447.12</v>
          </cell>
          <cell r="J757">
            <v>2000</v>
          </cell>
          <cell r="K757">
            <v>3300</v>
          </cell>
          <cell r="L757">
            <v>6400</v>
          </cell>
          <cell r="M757">
            <v>12000</v>
          </cell>
        </row>
        <row r="758">
          <cell r="C758" t="str">
            <v>456.6_456.7_456.8_456.10_456.11</v>
          </cell>
          <cell r="J758">
            <v>1700</v>
          </cell>
          <cell r="K758">
            <v>2600</v>
          </cell>
          <cell r="L758">
            <v>4200</v>
          </cell>
          <cell r="M758">
            <v>6900</v>
          </cell>
        </row>
        <row r="759">
          <cell r="J759">
            <v>9900</v>
          </cell>
          <cell r="K759">
            <v>11500</v>
          </cell>
          <cell r="L759">
            <v>16500</v>
          </cell>
          <cell r="M759">
            <v>26500</v>
          </cell>
        </row>
        <row r="761">
          <cell r="C761" t="str">
            <v>441_442</v>
          </cell>
          <cell r="J761">
            <v>1900</v>
          </cell>
          <cell r="K761">
            <v>4700</v>
          </cell>
          <cell r="L761">
            <v>5200</v>
          </cell>
          <cell r="M761">
            <v>10300</v>
          </cell>
        </row>
        <row r="763">
          <cell r="C763" t="str">
            <v>446</v>
          </cell>
          <cell r="J763">
            <v>500</v>
          </cell>
          <cell r="K763">
            <v>1550</v>
          </cell>
          <cell r="L763">
            <v>999.88002208767682</v>
          </cell>
          <cell r="M763">
            <v>1040</v>
          </cell>
        </row>
        <row r="765">
          <cell r="C765" t="str">
            <v>452.3</v>
          </cell>
          <cell r="J765">
            <v>240</v>
          </cell>
          <cell r="K765">
            <v>400</v>
          </cell>
          <cell r="L765">
            <v>1500</v>
          </cell>
          <cell r="M765">
            <v>4700</v>
          </cell>
        </row>
      </sheetData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и"/>
      <sheetName val="Динамика К2"/>
      <sheetName val="контакт с доп согл"/>
      <sheetName val="проект. показат"/>
      <sheetName val="Допущ"/>
      <sheetName val="Затраты$-План"/>
      <sheetName val="CF ФП"/>
      <sheetName val="Допущения"/>
      <sheetName val="P&amp;L_кв"/>
      <sheetName val="master1"/>
      <sheetName val="Лист1"/>
      <sheetName val="свод"/>
      <sheetName val="Поток$-план"/>
      <sheetName val="Продажи"/>
      <sheetName val="Выкуп доли Города"/>
      <sheetName val="ГЗ"/>
      <sheetName val="Сальдо"/>
      <sheetName val="График 1"/>
      <sheetName val="График рент от выкупа прав"/>
      <sheetName val="Реклама"/>
    </sheetNames>
    <sheetDataSet>
      <sheetData sheetId="0" refreshError="1"/>
      <sheetData sheetId="1" refreshError="1"/>
      <sheetData sheetId="2" refreshError="1">
        <row r="5">
          <cell r="C5">
            <v>1.4224980868973727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факт_продажи_СК_28.11.11 (2)"/>
      <sheetName val="ТЭП_1оч."/>
      <sheetName val="hist_payments_USD_new"/>
      <sheetName val="бюджет_USD"/>
      <sheetName val="факт_продажи_СК_01.01.11"/>
      <sheetName val="Гр_продаж_кв"/>
      <sheetName val="Гр_продаж_м.м"/>
      <sheetName val="Гр_продаж_кладовки"/>
      <sheetName val="Продажи"/>
      <sheetName val="залог"/>
      <sheetName val="Налоги 1 оч."/>
      <sheetName val="Затраты_руб_вып"/>
      <sheetName val="Затраты руб_1оч"/>
      <sheetName val="CF_1stage"/>
      <sheetName val="Эффект."/>
      <sheetName val="курс"/>
      <sheetName val="курс_2"/>
      <sheetName val="Khamovniki_1stage_CF_pessim_4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3">
          <cell r="H13">
            <v>31</v>
          </cell>
        </row>
      </sheetData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>
        <row r="54">
          <cell r="B54">
            <v>0.2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/>
    <pageSetUpPr fitToPage="1"/>
  </sheetPr>
  <dimension ref="A1:S288"/>
  <sheetViews>
    <sheetView view="pageBreakPreview" zoomScale="71" zoomScaleNormal="100" zoomScaleSheetLayoutView="71" workbookViewId="0">
      <pane ySplit="22" topLeftCell="A289" activePane="bottomLeft" state="frozen"/>
      <selection pane="bottomLeft" activeCell="B14" sqref="B14:P14"/>
    </sheetView>
  </sheetViews>
  <sheetFormatPr defaultRowHeight="12.75" outlineLevelRow="3" x14ac:dyDescent="0.25"/>
  <cols>
    <col min="1" max="1" width="10.28515625" style="1" customWidth="1"/>
    <col min="2" max="2" width="12.28515625" style="5" customWidth="1"/>
    <col min="3" max="3" width="61.5703125" style="3" customWidth="1"/>
    <col min="4" max="4" width="32.5703125" style="3" customWidth="1"/>
    <col min="5" max="5" width="20.85546875" style="3" customWidth="1"/>
    <col min="6" max="6" width="13.140625" style="43" customWidth="1"/>
    <col min="7" max="7" width="16.5703125" style="45" customWidth="1"/>
    <col min="8" max="8" width="16.5703125" style="13" customWidth="1"/>
    <col min="9" max="11" width="18.42578125" style="13" customWidth="1"/>
    <col min="12" max="12" width="17.140625" style="13" customWidth="1"/>
    <col min="13" max="13" width="16.5703125" style="102" customWidth="1"/>
    <col min="14" max="14" width="17.28515625" style="13" customWidth="1"/>
    <col min="15" max="15" width="18.5703125" style="13" customWidth="1"/>
    <col min="16" max="16" width="17.28515625" style="35" customWidth="1"/>
    <col min="17" max="18" width="17.28515625" style="13" customWidth="1"/>
    <col min="19" max="19" width="14.7109375" style="13" customWidth="1"/>
    <col min="20" max="222" width="9.140625" style="1"/>
    <col min="223" max="224" width="10.28515625" style="1" customWidth="1"/>
    <col min="225" max="225" width="12.28515625" style="1" customWidth="1"/>
    <col min="226" max="226" width="61.5703125" style="1" customWidth="1"/>
    <col min="227" max="231" width="10.28515625" style="1" customWidth="1"/>
    <col min="232" max="241" width="13.85546875" style="1" customWidth="1"/>
    <col min="242" max="258" width="17" style="1" customWidth="1"/>
    <col min="259" max="259" width="14.5703125" style="1" customWidth="1"/>
    <col min="260" max="260" width="10" style="1" bestFit="1" customWidth="1"/>
    <col min="261" max="261" width="11" style="1" customWidth="1"/>
    <col min="262" max="262" width="11.42578125" style="1" customWidth="1"/>
    <col min="263" max="263" width="26.42578125" style="1" customWidth="1"/>
    <col min="264" max="264" width="15.42578125" style="1" customWidth="1"/>
    <col min="265" max="265" width="19.7109375" style="1" customWidth="1"/>
    <col min="266" max="266" width="11.42578125" style="1" bestFit="1" customWidth="1"/>
    <col min="267" max="268" width="9.85546875" style="1" bestFit="1" customWidth="1"/>
    <col min="269" max="478" width="9.140625" style="1"/>
    <col min="479" max="480" width="10.28515625" style="1" customWidth="1"/>
    <col min="481" max="481" width="12.28515625" style="1" customWidth="1"/>
    <col min="482" max="482" width="61.5703125" style="1" customWidth="1"/>
    <col min="483" max="487" width="10.28515625" style="1" customWidth="1"/>
    <col min="488" max="497" width="13.85546875" style="1" customWidth="1"/>
    <col min="498" max="514" width="17" style="1" customWidth="1"/>
    <col min="515" max="515" width="14.5703125" style="1" customWidth="1"/>
    <col min="516" max="516" width="10" style="1" bestFit="1" customWidth="1"/>
    <col min="517" max="517" width="11" style="1" customWidth="1"/>
    <col min="518" max="518" width="11.42578125" style="1" customWidth="1"/>
    <col min="519" max="519" width="26.42578125" style="1" customWidth="1"/>
    <col min="520" max="520" width="15.42578125" style="1" customWidth="1"/>
    <col min="521" max="521" width="19.7109375" style="1" customWidth="1"/>
    <col min="522" max="522" width="11.42578125" style="1" bestFit="1" customWidth="1"/>
    <col min="523" max="524" width="9.85546875" style="1" bestFit="1" customWidth="1"/>
    <col min="525" max="734" width="9.140625" style="1"/>
    <col min="735" max="736" width="10.28515625" style="1" customWidth="1"/>
    <col min="737" max="737" width="12.28515625" style="1" customWidth="1"/>
    <col min="738" max="738" width="61.5703125" style="1" customWidth="1"/>
    <col min="739" max="743" width="10.28515625" style="1" customWidth="1"/>
    <col min="744" max="753" width="13.85546875" style="1" customWidth="1"/>
    <col min="754" max="770" width="17" style="1" customWidth="1"/>
    <col min="771" max="771" width="14.5703125" style="1" customWidth="1"/>
    <col min="772" max="772" width="10" style="1" bestFit="1" customWidth="1"/>
    <col min="773" max="773" width="11" style="1" customWidth="1"/>
    <col min="774" max="774" width="11.42578125" style="1" customWidth="1"/>
    <col min="775" max="775" width="26.42578125" style="1" customWidth="1"/>
    <col min="776" max="776" width="15.42578125" style="1" customWidth="1"/>
    <col min="777" max="777" width="19.7109375" style="1" customWidth="1"/>
    <col min="778" max="778" width="11.42578125" style="1" bestFit="1" customWidth="1"/>
    <col min="779" max="780" width="9.85546875" style="1" bestFit="1" customWidth="1"/>
    <col min="781" max="990" width="9.140625" style="1"/>
    <col min="991" max="992" width="10.28515625" style="1" customWidth="1"/>
    <col min="993" max="993" width="12.28515625" style="1" customWidth="1"/>
    <col min="994" max="994" width="61.5703125" style="1" customWidth="1"/>
    <col min="995" max="999" width="10.28515625" style="1" customWidth="1"/>
    <col min="1000" max="1009" width="13.85546875" style="1" customWidth="1"/>
    <col min="1010" max="1026" width="17" style="1" customWidth="1"/>
    <col min="1027" max="1027" width="14.5703125" style="1" customWidth="1"/>
    <col min="1028" max="1028" width="10" style="1" bestFit="1" customWidth="1"/>
    <col min="1029" max="1029" width="11" style="1" customWidth="1"/>
    <col min="1030" max="1030" width="11.42578125" style="1" customWidth="1"/>
    <col min="1031" max="1031" width="26.42578125" style="1" customWidth="1"/>
    <col min="1032" max="1032" width="15.42578125" style="1" customWidth="1"/>
    <col min="1033" max="1033" width="19.7109375" style="1" customWidth="1"/>
    <col min="1034" max="1034" width="11.42578125" style="1" bestFit="1" customWidth="1"/>
    <col min="1035" max="1036" width="9.85546875" style="1" bestFit="1" customWidth="1"/>
    <col min="1037" max="1246" width="9.140625" style="1"/>
    <col min="1247" max="1248" width="10.28515625" style="1" customWidth="1"/>
    <col min="1249" max="1249" width="12.28515625" style="1" customWidth="1"/>
    <col min="1250" max="1250" width="61.5703125" style="1" customWidth="1"/>
    <col min="1251" max="1255" width="10.28515625" style="1" customWidth="1"/>
    <col min="1256" max="1265" width="13.85546875" style="1" customWidth="1"/>
    <col min="1266" max="1282" width="17" style="1" customWidth="1"/>
    <col min="1283" max="1283" width="14.5703125" style="1" customWidth="1"/>
    <col min="1284" max="1284" width="10" style="1" bestFit="1" customWidth="1"/>
    <col min="1285" max="1285" width="11" style="1" customWidth="1"/>
    <col min="1286" max="1286" width="11.42578125" style="1" customWidth="1"/>
    <col min="1287" max="1287" width="26.42578125" style="1" customWidth="1"/>
    <col min="1288" max="1288" width="15.42578125" style="1" customWidth="1"/>
    <col min="1289" max="1289" width="19.7109375" style="1" customWidth="1"/>
    <col min="1290" max="1290" width="11.42578125" style="1" bestFit="1" customWidth="1"/>
    <col min="1291" max="1292" width="9.85546875" style="1" bestFit="1" customWidth="1"/>
    <col min="1293" max="1502" width="9.140625" style="1"/>
    <col min="1503" max="1504" width="10.28515625" style="1" customWidth="1"/>
    <col min="1505" max="1505" width="12.28515625" style="1" customWidth="1"/>
    <col min="1506" max="1506" width="61.5703125" style="1" customWidth="1"/>
    <col min="1507" max="1511" width="10.28515625" style="1" customWidth="1"/>
    <col min="1512" max="1521" width="13.85546875" style="1" customWidth="1"/>
    <col min="1522" max="1538" width="17" style="1" customWidth="1"/>
    <col min="1539" max="1539" width="14.5703125" style="1" customWidth="1"/>
    <col min="1540" max="1540" width="10" style="1" bestFit="1" customWidth="1"/>
    <col min="1541" max="1541" width="11" style="1" customWidth="1"/>
    <col min="1542" max="1542" width="11.42578125" style="1" customWidth="1"/>
    <col min="1543" max="1543" width="26.42578125" style="1" customWidth="1"/>
    <col min="1544" max="1544" width="15.42578125" style="1" customWidth="1"/>
    <col min="1545" max="1545" width="19.7109375" style="1" customWidth="1"/>
    <col min="1546" max="1546" width="11.42578125" style="1" bestFit="1" customWidth="1"/>
    <col min="1547" max="1548" width="9.85546875" style="1" bestFit="1" customWidth="1"/>
    <col min="1549" max="1758" width="9.140625" style="1"/>
    <col min="1759" max="1760" width="10.28515625" style="1" customWidth="1"/>
    <col min="1761" max="1761" width="12.28515625" style="1" customWidth="1"/>
    <col min="1762" max="1762" width="61.5703125" style="1" customWidth="1"/>
    <col min="1763" max="1767" width="10.28515625" style="1" customWidth="1"/>
    <col min="1768" max="1777" width="13.85546875" style="1" customWidth="1"/>
    <col min="1778" max="1794" width="17" style="1" customWidth="1"/>
    <col min="1795" max="1795" width="14.5703125" style="1" customWidth="1"/>
    <col min="1796" max="1796" width="10" style="1" bestFit="1" customWidth="1"/>
    <col min="1797" max="1797" width="11" style="1" customWidth="1"/>
    <col min="1798" max="1798" width="11.42578125" style="1" customWidth="1"/>
    <col min="1799" max="1799" width="26.42578125" style="1" customWidth="1"/>
    <col min="1800" max="1800" width="15.42578125" style="1" customWidth="1"/>
    <col min="1801" max="1801" width="19.7109375" style="1" customWidth="1"/>
    <col min="1802" max="1802" width="11.42578125" style="1" bestFit="1" customWidth="1"/>
    <col min="1803" max="1804" width="9.85546875" style="1" bestFit="1" customWidth="1"/>
    <col min="1805" max="2014" width="9.140625" style="1"/>
    <col min="2015" max="2016" width="10.28515625" style="1" customWidth="1"/>
    <col min="2017" max="2017" width="12.28515625" style="1" customWidth="1"/>
    <col min="2018" max="2018" width="61.5703125" style="1" customWidth="1"/>
    <col min="2019" max="2023" width="10.28515625" style="1" customWidth="1"/>
    <col min="2024" max="2033" width="13.85546875" style="1" customWidth="1"/>
    <col min="2034" max="2050" width="17" style="1" customWidth="1"/>
    <col min="2051" max="2051" width="14.5703125" style="1" customWidth="1"/>
    <col min="2052" max="2052" width="10" style="1" bestFit="1" customWidth="1"/>
    <col min="2053" max="2053" width="11" style="1" customWidth="1"/>
    <col min="2054" max="2054" width="11.42578125" style="1" customWidth="1"/>
    <col min="2055" max="2055" width="26.42578125" style="1" customWidth="1"/>
    <col min="2056" max="2056" width="15.42578125" style="1" customWidth="1"/>
    <col min="2057" max="2057" width="19.7109375" style="1" customWidth="1"/>
    <col min="2058" max="2058" width="11.42578125" style="1" bestFit="1" customWidth="1"/>
    <col min="2059" max="2060" width="9.85546875" style="1" bestFit="1" customWidth="1"/>
    <col min="2061" max="2270" width="9.140625" style="1"/>
    <col min="2271" max="2272" width="10.28515625" style="1" customWidth="1"/>
    <col min="2273" max="2273" width="12.28515625" style="1" customWidth="1"/>
    <col min="2274" max="2274" width="61.5703125" style="1" customWidth="1"/>
    <col min="2275" max="2279" width="10.28515625" style="1" customWidth="1"/>
    <col min="2280" max="2289" width="13.85546875" style="1" customWidth="1"/>
    <col min="2290" max="2306" width="17" style="1" customWidth="1"/>
    <col min="2307" max="2307" width="14.5703125" style="1" customWidth="1"/>
    <col min="2308" max="2308" width="10" style="1" bestFit="1" customWidth="1"/>
    <col min="2309" max="2309" width="11" style="1" customWidth="1"/>
    <col min="2310" max="2310" width="11.42578125" style="1" customWidth="1"/>
    <col min="2311" max="2311" width="26.42578125" style="1" customWidth="1"/>
    <col min="2312" max="2312" width="15.42578125" style="1" customWidth="1"/>
    <col min="2313" max="2313" width="19.7109375" style="1" customWidth="1"/>
    <col min="2314" max="2314" width="11.42578125" style="1" bestFit="1" customWidth="1"/>
    <col min="2315" max="2316" width="9.85546875" style="1" bestFit="1" customWidth="1"/>
    <col min="2317" max="2526" width="9.140625" style="1"/>
    <col min="2527" max="2528" width="10.28515625" style="1" customWidth="1"/>
    <col min="2529" max="2529" width="12.28515625" style="1" customWidth="1"/>
    <col min="2530" max="2530" width="61.5703125" style="1" customWidth="1"/>
    <col min="2531" max="2535" width="10.28515625" style="1" customWidth="1"/>
    <col min="2536" max="2545" width="13.85546875" style="1" customWidth="1"/>
    <col min="2546" max="2562" width="17" style="1" customWidth="1"/>
    <col min="2563" max="2563" width="14.5703125" style="1" customWidth="1"/>
    <col min="2564" max="2564" width="10" style="1" bestFit="1" customWidth="1"/>
    <col min="2565" max="2565" width="11" style="1" customWidth="1"/>
    <col min="2566" max="2566" width="11.42578125" style="1" customWidth="1"/>
    <col min="2567" max="2567" width="26.42578125" style="1" customWidth="1"/>
    <col min="2568" max="2568" width="15.42578125" style="1" customWidth="1"/>
    <col min="2569" max="2569" width="19.7109375" style="1" customWidth="1"/>
    <col min="2570" max="2570" width="11.42578125" style="1" bestFit="1" customWidth="1"/>
    <col min="2571" max="2572" width="9.85546875" style="1" bestFit="1" customWidth="1"/>
    <col min="2573" max="2782" width="9.140625" style="1"/>
    <col min="2783" max="2784" width="10.28515625" style="1" customWidth="1"/>
    <col min="2785" max="2785" width="12.28515625" style="1" customWidth="1"/>
    <col min="2786" max="2786" width="61.5703125" style="1" customWidth="1"/>
    <col min="2787" max="2791" width="10.28515625" style="1" customWidth="1"/>
    <col min="2792" max="2801" width="13.85546875" style="1" customWidth="1"/>
    <col min="2802" max="2818" width="17" style="1" customWidth="1"/>
    <col min="2819" max="2819" width="14.5703125" style="1" customWidth="1"/>
    <col min="2820" max="2820" width="10" style="1" bestFit="1" customWidth="1"/>
    <col min="2821" max="2821" width="11" style="1" customWidth="1"/>
    <col min="2822" max="2822" width="11.42578125" style="1" customWidth="1"/>
    <col min="2823" max="2823" width="26.42578125" style="1" customWidth="1"/>
    <col min="2824" max="2824" width="15.42578125" style="1" customWidth="1"/>
    <col min="2825" max="2825" width="19.7109375" style="1" customWidth="1"/>
    <col min="2826" max="2826" width="11.42578125" style="1" bestFit="1" customWidth="1"/>
    <col min="2827" max="2828" width="9.85546875" style="1" bestFit="1" customWidth="1"/>
    <col min="2829" max="3038" width="9.140625" style="1"/>
    <col min="3039" max="3040" width="10.28515625" style="1" customWidth="1"/>
    <col min="3041" max="3041" width="12.28515625" style="1" customWidth="1"/>
    <col min="3042" max="3042" width="61.5703125" style="1" customWidth="1"/>
    <col min="3043" max="3047" width="10.28515625" style="1" customWidth="1"/>
    <col min="3048" max="3057" width="13.85546875" style="1" customWidth="1"/>
    <col min="3058" max="3074" width="17" style="1" customWidth="1"/>
    <col min="3075" max="3075" width="14.5703125" style="1" customWidth="1"/>
    <col min="3076" max="3076" width="10" style="1" bestFit="1" customWidth="1"/>
    <col min="3077" max="3077" width="11" style="1" customWidth="1"/>
    <col min="3078" max="3078" width="11.42578125" style="1" customWidth="1"/>
    <col min="3079" max="3079" width="26.42578125" style="1" customWidth="1"/>
    <col min="3080" max="3080" width="15.42578125" style="1" customWidth="1"/>
    <col min="3081" max="3081" width="19.7109375" style="1" customWidth="1"/>
    <col min="3082" max="3082" width="11.42578125" style="1" bestFit="1" customWidth="1"/>
    <col min="3083" max="3084" width="9.85546875" style="1" bestFit="1" customWidth="1"/>
    <col min="3085" max="3294" width="9.140625" style="1"/>
    <col min="3295" max="3296" width="10.28515625" style="1" customWidth="1"/>
    <col min="3297" max="3297" width="12.28515625" style="1" customWidth="1"/>
    <col min="3298" max="3298" width="61.5703125" style="1" customWidth="1"/>
    <col min="3299" max="3303" width="10.28515625" style="1" customWidth="1"/>
    <col min="3304" max="3313" width="13.85546875" style="1" customWidth="1"/>
    <col min="3314" max="3330" width="17" style="1" customWidth="1"/>
    <col min="3331" max="3331" width="14.5703125" style="1" customWidth="1"/>
    <col min="3332" max="3332" width="10" style="1" bestFit="1" customWidth="1"/>
    <col min="3333" max="3333" width="11" style="1" customWidth="1"/>
    <col min="3334" max="3334" width="11.42578125" style="1" customWidth="1"/>
    <col min="3335" max="3335" width="26.42578125" style="1" customWidth="1"/>
    <col min="3336" max="3336" width="15.42578125" style="1" customWidth="1"/>
    <col min="3337" max="3337" width="19.7109375" style="1" customWidth="1"/>
    <col min="3338" max="3338" width="11.42578125" style="1" bestFit="1" customWidth="1"/>
    <col min="3339" max="3340" width="9.85546875" style="1" bestFit="1" customWidth="1"/>
    <col min="3341" max="3550" width="9.140625" style="1"/>
    <col min="3551" max="3552" width="10.28515625" style="1" customWidth="1"/>
    <col min="3553" max="3553" width="12.28515625" style="1" customWidth="1"/>
    <col min="3554" max="3554" width="61.5703125" style="1" customWidth="1"/>
    <col min="3555" max="3559" width="10.28515625" style="1" customWidth="1"/>
    <col min="3560" max="3569" width="13.85546875" style="1" customWidth="1"/>
    <col min="3570" max="3586" width="17" style="1" customWidth="1"/>
    <col min="3587" max="3587" width="14.5703125" style="1" customWidth="1"/>
    <col min="3588" max="3588" width="10" style="1" bestFit="1" customWidth="1"/>
    <col min="3589" max="3589" width="11" style="1" customWidth="1"/>
    <col min="3590" max="3590" width="11.42578125" style="1" customWidth="1"/>
    <col min="3591" max="3591" width="26.42578125" style="1" customWidth="1"/>
    <col min="3592" max="3592" width="15.42578125" style="1" customWidth="1"/>
    <col min="3593" max="3593" width="19.7109375" style="1" customWidth="1"/>
    <col min="3594" max="3594" width="11.42578125" style="1" bestFit="1" customWidth="1"/>
    <col min="3595" max="3596" width="9.85546875" style="1" bestFit="1" customWidth="1"/>
    <col min="3597" max="3806" width="9.140625" style="1"/>
    <col min="3807" max="3808" width="10.28515625" style="1" customWidth="1"/>
    <col min="3809" max="3809" width="12.28515625" style="1" customWidth="1"/>
    <col min="3810" max="3810" width="61.5703125" style="1" customWidth="1"/>
    <col min="3811" max="3815" width="10.28515625" style="1" customWidth="1"/>
    <col min="3816" max="3825" width="13.85546875" style="1" customWidth="1"/>
    <col min="3826" max="3842" width="17" style="1" customWidth="1"/>
    <col min="3843" max="3843" width="14.5703125" style="1" customWidth="1"/>
    <col min="3844" max="3844" width="10" style="1" bestFit="1" customWidth="1"/>
    <col min="3845" max="3845" width="11" style="1" customWidth="1"/>
    <col min="3846" max="3846" width="11.42578125" style="1" customWidth="1"/>
    <col min="3847" max="3847" width="26.42578125" style="1" customWidth="1"/>
    <col min="3848" max="3848" width="15.42578125" style="1" customWidth="1"/>
    <col min="3849" max="3849" width="19.7109375" style="1" customWidth="1"/>
    <col min="3850" max="3850" width="11.42578125" style="1" bestFit="1" customWidth="1"/>
    <col min="3851" max="3852" width="9.85546875" style="1" bestFit="1" customWidth="1"/>
    <col min="3853" max="4062" width="9.140625" style="1"/>
    <col min="4063" max="4064" width="10.28515625" style="1" customWidth="1"/>
    <col min="4065" max="4065" width="12.28515625" style="1" customWidth="1"/>
    <col min="4066" max="4066" width="61.5703125" style="1" customWidth="1"/>
    <col min="4067" max="4071" width="10.28515625" style="1" customWidth="1"/>
    <col min="4072" max="4081" width="13.85546875" style="1" customWidth="1"/>
    <col min="4082" max="4098" width="17" style="1" customWidth="1"/>
    <col min="4099" max="4099" width="14.5703125" style="1" customWidth="1"/>
    <col min="4100" max="4100" width="10" style="1" bestFit="1" customWidth="1"/>
    <col min="4101" max="4101" width="11" style="1" customWidth="1"/>
    <col min="4102" max="4102" width="11.42578125" style="1" customWidth="1"/>
    <col min="4103" max="4103" width="26.42578125" style="1" customWidth="1"/>
    <col min="4104" max="4104" width="15.42578125" style="1" customWidth="1"/>
    <col min="4105" max="4105" width="19.7109375" style="1" customWidth="1"/>
    <col min="4106" max="4106" width="11.42578125" style="1" bestFit="1" customWidth="1"/>
    <col min="4107" max="4108" width="9.85546875" style="1" bestFit="1" customWidth="1"/>
    <col min="4109" max="4318" width="9.140625" style="1"/>
    <col min="4319" max="4320" width="10.28515625" style="1" customWidth="1"/>
    <col min="4321" max="4321" width="12.28515625" style="1" customWidth="1"/>
    <col min="4322" max="4322" width="61.5703125" style="1" customWidth="1"/>
    <col min="4323" max="4327" width="10.28515625" style="1" customWidth="1"/>
    <col min="4328" max="4337" width="13.85546875" style="1" customWidth="1"/>
    <col min="4338" max="4354" width="17" style="1" customWidth="1"/>
    <col min="4355" max="4355" width="14.5703125" style="1" customWidth="1"/>
    <col min="4356" max="4356" width="10" style="1" bestFit="1" customWidth="1"/>
    <col min="4357" max="4357" width="11" style="1" customWidth="1"/>
    <col min="4358" max="4358" width="11.42578125" style="1" customWidth="1"/>
    <col min="4359" max="4359" width="26.42578125" style="1" customWidth="1"/>
    <col min="4360" max="4360" width="15.42578125" style="1" customWidth="1"/>
    <col min="4361" max="4361" width="19.7109375" style="1" customWidth="1"/>
    <col min="4362" max="4362" width="11.42578125" style="1" bestFit="1" customWidth="1"/>
    <col min="4363" max="4364" width="9.85546875" style="1" bestFit="1" customWidth="1"/>
    <col min="4365" max="4574" width="9.140625" style="1"/>
    <col min="4575" max="4576" width="10.28515625" style="1" customWidth="1"/>
    <col min="4577" max="4577" width="12.28515625" style="1" customWidth="1"/>
    <col min="4578" max="4578" width="61.5703125" style="1" customWidth="1"/>
    <col min="4579" max="4583" width="10.28515625" style="1" customWidth="1"/>
    <col min="4584" max="4593" width="13.85546875" style="1" customWidth="1"/>
    <col min="4594" max="4610" width="17" style="1" customWidth="1"/>
    <col min="4611" max="4611" width="14.5703125" style="1" customWidth="1"/>
    <col min="4612" max="4612" width="10" style="1" bestFit="1" customWidth="1"/>
    <col min="4613" max="4613" width="11" style="1" customWidth="1"/>
    <col min="4614" max="4614" width="11.42578125" style="1" customWidth="1"/>
    <col min="4615" max="4615" width="26.42578125" style="1" customWidth="1"/>
    <col min="4616" max="4616" width="15.42578125" style="1" customWidth="1"/>
    <col min="4617" max="4617" width="19.7109375" style="1" customWidth="1"/>
    <col min="4618" max="4618" width="11.42578125" style="1" bestFit="1" customWidth="1"/>
    <col min="4619" max="4620" width="9.85546875" style="1" bestFit="1" customWidth="1"/>
    <col min="4621" max="4830" width="9.140625" style="1"/>
    <col min="4831" max="4832" width="10.28515625" style="1" customWidth="1"/>
    <col min="4833" max="4833" width="12.28515625" style="1" customWidth="1"/>
    <col min="4834" max="4834" width="61.5703125" style="1" customWidth="1"/>
    <col min="4835" max="4839" width="10.28515625" style="1" customWidth="1"/>
    <col min="4840" max="4849" width="13.85546875" style="1" customWidth="1"/>
    <col min="4850" max="4866" width="17" style="1" customWidth="1"/>
    <col min="4867" max="4867" width="14.5703125" style="1" customWidth="1"/>
    <col min="4868" max="4868" width="10" style="1" bestFit="1" customWidth="1"/>
    <col min="4869" max="4869" width="11" style="1" customWidth="1"/>
    <col min="4870" max="4870" width="11.42578125" style="1" customWidth="1"/>
    <col min="4871" max="4871" width="26.42578125" style="1" customWidth="1"/>
    <col min="4872" max="4872" width="15.42578125" style="1" customWidth="1"/>
    <col min="4873" max="4873" width="19.7109375" style="1" customWidth="1"/>
    <col min="4874" max="4874" width="11.42578125" style="1" bestFit="1" customWidth="1"/>
    <col min="4875" max="4876" width="9.85546875" style="1" bestFit="1" customWidth="1"/>
    <col min="4877" max="5086" width="9.140625" style="1"/>
    <col min="5087" max="5088" width="10.28515625" style="1" customWidth="1"/>
    <col min="5089" max="5089" width="12.28515625" style="1" customWidth="1"/>
    <col min="5090" max="5090" width="61.5703125" style="1" customWidth="1"/>
    <col min="5091" max="5095" width="10.28515625" style="1" customWidth="1"/>
    <col min="5096" max="5105" width="13.85546875" style="1" customWidth="1"/>
    <col min="5106" max="5122" width="17" style="1" customWidth="1"/>
    <col min="5123" max="5123" width="14.5703125" style="1" customWidth="1"/>
    <col min="5124" max="5124" width="10" style="1" bestFit="1" customWidth="1"/>
    <col min="5125" max="5125" width="11" style="1" customWidth="1"/>
    <col min="5126" max="5126" width="11.42578125" style="1" customWidth="1"/>
    <col min="5127" max="5127" width="26.42578125" style="1" customWidth="1"/>
    <col min="5128" max="5128" width="15.42578125" style="1" customWidth="1"/>
    <col min="5129" max="5129" width="19.7109375" style="1" customWidth="1"/>
    <col min="5130" max="5130" width="11.42578125" style="1" bestFit="1" customWidth="1"/>
    <col min="5131" max="5132" width="9.85546875" style="1" bestFit="1" customWidth="1"/>
    <col min="5133" max="5342" width="9.140625" style="1"/>
    <col min="5343" max="5344" width="10.28515625" style="1" customWidth="1"/>
    <col min="5345" max="5345" width="12.28515625" style="1" customWidth="1"/>
    <col min="5346" max="5346" width="61.5703125" style="1" customWidth="1"/>
    <col min="5347" max="5351" width="10.28515625" style="1" customWidth="1"/>
    <col min="5352" max="5361" width="13.85546875" style="1" customWidth="1"/>
    <col min="5362" max="5378" width="17" style="1" customWidth="1"/>
    <col min="5379" max="5379" width="14.5703125" style="1" customWidth="1"/>
    <col min="5380" max="5380" width="10" style="1" bestFit="1" customWidth="1"/>
    <col min="5381" max="5381" width="11" style="1" customWidth="1"/>
    <col min="5382" max="5382" width="11.42578125" style="1" customWidth="1"/>
    <col min="5383" max="5383" width="26.42578125" style="1" customWidth="1"/>
    <col min="5384" max="5384" width="15.42578125" style="1" customWidth="1"/>
    <col min="5385" max="5385" width="19.7109375" style="1" customWidth="1"/>
    <col min="5386" max="5386" width="11.42578125" style="1" bestFit="1" customWidth="1"/>
    <col min="5387" max="5388" width="9.85546875" style="1" bestFit="1" customWidth="1"/>
    <col min="5389" max="5598" width="9.140625" style="1"/>
    <col min="5599" max="5600" width="10.28515625" style="1" customWidth="1"/>
    <col min="5601" max="5601" width="12.28515625" style="1" customWidth="1"/>
    <col min="5602" max="5602" width="61.5703125" style="1" customWidth="1"/>
    <col min="5603" max="5607" width="10.28515625" style="1" customWidth="1"/>
    <col min="5608" max="5617" width="13.85546875" style="1" customWidth="1"/>
    <col min="5618" max="5634" width="17" style="1" customWidth="1"/>
    <col min="5635" max="5635" width="14.5703125" style="1" customWidth="1"/>
    <col min="5636" max="5636" width="10" style="1" bestFit="1" customWidth="1"/>
    <col min="5637" max="5637" width="11" style="1" customWidth="1"/>
    <col min="5638" max="5638" width="11.42578125" style="1" customWidth="1"/>
    <col min="5639" max="5639" width="26.42578125" style="1" customWidth="1"/>
    <col min="5640" max="5640" width="15.42578125" style="1" customWidth="1"/>
    <col min="5641" max="5641" width="19.7109375" style="1" customWidth="1"/>
    <col min="5642" max="5642" width="11.42578125" style="1" bestFit="1" customWidth="1"/>
    <col min="5643" max="5644" width="9.85546875" style="1" bestFit="1" customWidth="1"/>
    <col min="5645" max="5854" width="9.140625" style="1"/>
    <col min="5855" max="5856" width="10.28515625" style="1" customWidth="1"/>
    <col min="5857" max="5857" width="12.28515625" style="1" customWidth="1"/>
    <col min="5858" max="5858" width="61.5703125" style="1" customWidth="1"/>
    <col min="5859" max="5863" width="10.28515625" style="1" customWidth="1"/>
    <col min="5864" max="5873" width="13.85546875" style="1" customWidth="1"/>
    <col min="5874" max="5890" width="17" style="1" customWidth="1"/>
    <col min="5891" max="5891" width="14.5703125" style="1" customWidth="1"/>
    <col min="5892" max="5892" width="10" style="1" bestFit="1" customWidth="1"/>
    <col min="5893" max="5893" width="11" style="1" customWidth="1"/>
    <col min="5894" max="5894" width="11.42578125" style="1" customWidth="1"/>
    <col min="5895" max="5895" width="26.42578125" style="1" customWidth="1"/>
    <col min="5896" max="5896" width="15.42578125" style="1" customWidth="1"/>
    <col min="5897" max="5897" width="19.7109375" style="1" customWidth="1"/>
    <col min="5898" max="5898" width="11.42578125" style="1" bestFit="1" customWidth="1"/>
    <col min="5899" max="5900" width="9.85546875" style="1" bestFit="1" customWidth="1"/>
    <col min="5901" max="6110" width="9.140625" style="1"/>
    <col min="6111" max="6112" width="10.28515625" style="1" customWidth="1"/>
    <col min="6113" max="6113" width="12.28515625" style="1" customWidth="1"/>
    <col min="6114" max="6114" width="61.5703125" style="1" customWidth="1"/>
    <col min="6115" max="6119" width="10.28515625" style="1" customWidth="1"/>
    <col min="6120" max="6129" width="13.85546875" style="1" customWidth="1"/>
    <col min="6130" max="6146" width="17" style="1" customWidth="1"/>
    <col min="6147" max="6147" width="14.5703125" style="1" customWidth="1"/>
    <col min="6148" max="6148" width="10" style="1" bestFit="1" customWidth="1"/>
    <col min="6149" max="6149" width="11" style="1" customWidth="1"/>
    <col min="6150" max="6150" width="11.42578125" style="1" customWidth="1"/>
    <col min="6151" max="6151" width="26.42578125" style="1" customWidth="1"/>
    <col min="6152" max="6152" width="15.42578125" style="1" customWidth="1"/>
    <col min="6153" max="6153" width="19.7109375" style="1" customWidth="1"/>
    <col min="6154" max="6154" width="11.42578125" style="1" bestFit="1" customWidth="1"/>
    <col min="6155" max="6156" width="9.85546875" style="1" bestFit="1" customWidth="1"/>
    <col min="6157" max="6366" width="9.140625" style="1"/>
    <col min="6367" max="6368" width="10.28515625" style="1" customWidth="1"/>
    <col min="6369" max="6369" width="12.28515625" style="1" customWidth="1"/>
    <col min="6370" max="6370" width="61.5703125" style="1" customWidth="1"/>
    <col min="6371" max="6375" width="10.28515625" style="1" customWidth="1"/>
    <col min="6376" max="6385" width="13.85546875" style="1" customWidth="1"/>
    <col min="6386" max="6402" width="17" style="1" customWidth="1"/>
    <col min="6403" max="6403" width="14.5703125" style="1" customWidth="1"/>
    <col min="6404" max="6404" width="10" style="1" bestFit="1" customWidth="1"/>
    <col min="6405" max="6405" width="11" style="1" customWidth="1"/>
    <col min="6406" max="6406" width="11.42578125" style="1" customWidth="1"/>
    <col min="6407" max="6407" width="26.42578125" style="1" customWidth="1"/>
    <col min="6408" max="6408" width="15.42578125" style="1" customWidth="1"/>
    <col min="6409" max="6409" width="19.7109375" style="1" customWidth="1"/>
    <col min="6410" max="6410" width="11.42578125" style="1" bestFit="1" customWidth="1"/>
    <col min="6411" max="6412" width="9.85546875" style="1" bestFit="1" customWidth="1"/>
    <col min="6413" max="6622" width="9.140625" style="1"/>
    <col min="6623" max="6624" width="10.28515625" style="1" customWidth="1"/>
    <col min="6625" max="6625" width="12.28515625" style="1" customWidth="1"/>
    <col min="6626" max="6626" width="61.5703125" style="1" customWidth="1"/>
    <col min="6627" max="6631" width="10.28515625" style="1" customWidth="1"/>
    <col min="6632" max="6641" width="13.85546875" style="1" customWidth="1"/>
    <col min="6642" max="6658" width="17" style="1" customWidth="1"/>
    <col min="6659" max="6659" width="14.5703125" style="1" customWidth="1"/>
    <col min="6660" max="6660" width="10" style="1" bestFit="1" customWidth="1"/>
    <col min="6661" max="6661" width="11" style="1" customWidth="1"/>
    <col min="6662" max="6662" width="11.42578125" style="1" customWidth="1"/>
    <col min="6663" max="6663" width="26.42578125" style="1" customWidth="1"/>
    <col min="6664" max="6664" width="15.42578125" style="1" customWidth="1"/>
    <col min="6665" max="6665" width="19.7109375" style="1" customWidth="1"/>
    <col min="6666" max="6666" width="11.42578125" style="1" bestFit="1" customWidth="1"/>
    <col min="6667" max="6668" width="9.85546875" style="1" bestFit="1" customWidth="1"/>
    <col min="6669" max="6878" width="9.140625" style="1"/>
    <col min="6879" max="6880" width="10.28515625" style="1" customWidth="1"/>
    <col min="6881" max="6881" width="12.28515625" style="1" customWidth="1"/>
    <col min="6882" max="6882" width="61.5703125" style="1" customWidth="1"/>
    <col min="6883" max="6887" width="10.28515625" style="1" customWidth="1"/>
    <col min="6888" max="6897" width="13.85546875" style="1" customWidth="1"/>
    <col min="6898" max="6914" width="17" style="1" customWidth="1"/>
    <col min="6915" max="6915" width="14.5703125" style="1" customWidth="1"/>
    <col min="6916" max="6916" width="10" style="1" bestFit="1" customWidth="1"/>
    <col min="6917" max="6917" width="11" style="1" customWidth="1"/>
    <col min="6918" max="6918" width="11.42578125" style="1" customWidth="1"/>
    <col min="6919" max="6919" width="26.42578125" style="1" customWidth="1"/>
    <col min="6920" max="6920" width="15.42578125" style="1" customWidth="1"/>
    <col min="6921" max="6921" width="19.7109375" style="1" customWidth="1"/>
    <col min="6922" max="6922" width="11.42578125" style="1" bestFit="1" customWidth="1"/>
    <col min="6923" max="6924" width="9.85546875" style="1" bestFit="1" customWidth="1"/>
    <col min="6925" max="7134" width="9.140625" style="1"/>
    <col min="7135" max="7136" width="10.28515625" style="1" customWidth="1"/>
    <col min="7137" max="7137" width="12.28515625" style="1" customWidth="1"/>
    <col min="7138" max="7138" width="61.5703125" style="1" customWidth="1"/>
    <col min="7139" max="7143" width="10.28515625" style="1" customWidth="1"/>
    <col min="7144" max="7153" width="13.85546875" style="1" customWidth="1"/>
    <col min="7154" max="7170" width="17" style="1" customWidth="1"/>
    <col min="7171" max="7171" width="14.5703125" style="1" customWidth="1"/>
    <col min="7172" max="7172" width="10" style="1" bestFit="1" customWidth="1"/>
    <col min="7173" max="7173" width="11" style="1" customWidth="1"/>
    <col min="7174" max="7174" width="11.42578125" style="1" customWidth="1"/>
    <col min="7175" max="7175" width="26.42578125" style="1" customWidth="1"/>
    <col min="7176" max="7176" width="15.42578125" style="1" customWidth="1"/>
    <col min="7177" max="7177" width="19.7109375" style="1" customWidth="1"/>
    <col min="7178" max="7178" width="11.42578125" style="1" bestFit="1" customWidth="1"/>
    <col min="7179" max="7180" width="9.85546875" style="1" bestFit="1" customWidth="1"/>
    <col min="7181" max="7390" width="9.140625" style="1"/>
    <col min="7391" max="7392" width="10.28515625" style="1" customWidth="1"/>
    <col min="7393" max="7393" width="12.28515625" style="1" customWidth="1"/>
    <col min="7394" max="7394" width="61.5703125" style="1" customWidth="1"/>
    <col min="7395" max="7399" width="10.28515625" style="1" customWidth="1"/>
    <col min="7400" max="7409" width="13.85546875" style="1" customWidth="1"/>
    <col min="7410" max="7426" width="17" style="1" customWidth="1"/>
    <col min="7427" max="7427" width="14.5703125" style="1" customWidth="1"/>
    <col min="7428" max="7428" width="10" style="1" bestFit="1" customWidth="1"/>
    <col min="7429" max="7429" width="11" style="1" customWidth="1"/>
    <col min="7430" max="7430" width="11.42578125" style="1" customWidth="1"/>
    <col min="7431" max="7431" width="26.42578125" style="1" customWidth="1"/>
    <col min="7432" max="7432" width="15.42578125" style="1" customWidth="1"/>
    <col min="7433" max="7433" width="19.7109375" style="1" customWidth="1"/>
    <col min="7434" max="7434" width="11.42578125" style="1" bestFit="1" customWidth="1"/>
    <col min="7435" max="7436" width="9.85546875" style="1" bestFit="1" customWidth="1"/>
    <col min="7437" max="7646" width="9.140625" style="1"/>
    <col min="7647" max="7648" width="10.28515625" style="1" customWidth="1"/>
    <col min="7649" max="7649" width="12.28515625" style="1" customWidth="1"/>
    <col min="7650" max="7650" width="61.5703125" style="1" customWidth="1"/>
    <col min="7651" max="7655" width="10.28515625" style="1" customWidth="1"/>
    <col min="7656" max="7665" width="13.85546875" style="1" customWidth="1"/>
    <col min="7666" max="7682" width="17" style="1" customWidth="1"/>
    <col min="7683" max="7683" width="14.5703125" style="1" customWidth="1"/>
    <col min="7684" max="7684" width="10" style="1" bestFit="1" customWidth="1"/>
    <col min="7685" max="7685" width="11" style="1" customWidth="1"/>
    <col min="7686" max="7686" width="11.42578125" style="1" customWidth="1"/>
    <col min="7687" max="7687" width="26.42578125" style="1" customWidth="1"/>
    <col min="7688" max="7688" width="15.42578125" style="1" customWidth="1"/>
    <col min="7689" max="7689" width="19.7109375" style="1" customWidth="1"/>
    <col min="7690" max="7690" width="11.42578125" style="1" bestFit="1" customWidth="1"/>
    <col min="7691" max="7692" width="9.85546875" style="1" bestFit="1" customWidth="1"/>
    <col min="7693" max="7902" width="9.140625" style="1"/>
    <col min="7903" max="7904" width="10.28515625" style="1" customWidth="1"/>
    <col min="7905" max="7905" width="12.28515625" style="1" customWidth="1"/>
    <col min="7906" max="7906" width="61.5703125" style="1" customWidth="1"/>
    <col min="7907" max="7911" width="10.28515625" style="1" customWidth="1"/>
    <col min="7912" max="7921" width="13.85546875" style="1" customWidth="1"/>
    <col min="7922" max="7938" width="17" style="1" customWidth="1"/>
    <col min="7939" max="7939" width="14.5703125" style="1" customWidth="1"/>
    <col min="7940" max="7940" width="10" style="1" bestFit="1" customWidth="1"/>
    <col min="7941" max="7941" width="11" style="1" customWidth="1"/>
    <col min="7942" max="7942" width="11.42578125" style="1" customWidth="1"/>
    <col min="7943" max="7943" width="26.42578125" style="1" customWidth="1"/>
    <col min="7944" max="7944" width="15.42578125" style="1" customWidth="1"/>
    <col min="7945" max="7945" width="19.7109375" style="1" customWidth="1"/>
    <col min="7946" max="7946" width="11.42578125" style="1" bestFit="1" customWidth="1"/>
    <col min="7947" max="7948" width="9.85546875" style="1" bestFit="1" customWidth="1"/>
    <col min="7949" max="8158" width="9.140625" style="1"/>
    <col min="8159" max="8160" width="10.28515625" style="1" customWidth="1"/>
    <col min="8161" max="8161" width="12.28515625" style="1" customWidth="1"/>
    <col min="8162" max="8162" width="61.5703125" style="1" customWidth="1"/>
    <col min="8163" max="8167" width="10.28515625" style="1" customWidth="1"/>
    <col min="8168" max="8177" width="13.85546875" style="1" customWidth="1"/>
    <col min="8178" max="8194" width="17" style="1" customWidth="1"/>
    <col min="8195" max="8195" width="14.5703125" style="1" customWidth="1"/>
    <col min="8196" max="8196" width="10" style="1" bestFit="1" customWidth="1"/>
    <col min="8197" max="8197" width="11" style="1" customWidth="1"/>
    <col min="8198" max="8198" width="11.42578125" style="1" customWidth="1"/>
    <col min="8199" max="8199" width="26.42578125" style="1" customWidth="1"/>
    <col min="8200" max="8200" width="15.42578125" style="1" customWidth="1"/>
    <col min="8201" max="8201" width="19.7109375" style="1" customWidth="1"/>
    <col min="8202" max="8202" width="11.42578125" style="1" bestFit="1" customWidth="1"/>
    <col min="8203" max="8204" width="9.85546875" style="1" bestFit="1" customWidth="1"/>
    <col min="8205" max="8414" width="9.140625" style="1"/>
    <col min="8415" max="8416" width="10.28515625" style="1" customWidth="1"/>
    <col min="8417" max="8417" width="12.28515625" style="1" customWidth="1"/>
    <col min="8418" max="8418" width="61.5703125" style="1" customWidth="1"/>
    <col min="8419" max="8423" width="10.28515625" style="1" customWidth="1"/>
    <col min="8424" max="8433" width="13.85546875" style="1" customWidth="1"/>
    <col min="8434" max="8450" width="17" style="1" customWidth="1"/>
    <col min="8451" max="8451" width="14.5703125" style="1" customWidth="1"/>
    <col min="8452" max="8452" width="10" style="1" bestFit="1" customWidth="1"/>
    <col min="8453" max="8453" width="11" style="1" customWidth="1"/>
    <col min="8454" max="8454" width="11.42578125" style="1" customWidth="1"/>
    <col min="8455" max="8455" width="26.42578125" style="1" customWidth="1"/>
    <col min="8456" max="8456" width="15.42578125" style="1" customWidth="1"/>
    <col min="8457" max="8457" width="19.7109375" style="1" customWidth="1"/>
    <col min="8458" max="8458" width="11.42578125" style="1" bestFit="1" customWidth="1"/>
    <col min="8459" max="8460" width="9.85546875" style="1" bestFit="1" customWidth="1"/>
    <col min="8461" max="8670" width="9.140625" style="1"/>
    <col min="8671" max="8672" width="10.28515625" style="1" customWidth="1"/>
    <col min="8673" max="8673" width="12.28515625" style="1" customWidth="1"/>
    <col min="8674" max="8674" width="61.5703125" style="1" customWidth="1"/>
    <col min="8675" max="8679" width="10.28515625" style="1" customWidth="1"/>
    <col min="8680" max="8689" width="13.85546875" style="1" customWidth="1"/>
    <col min="8690" max="8706" width="17" style="1" customWidth="1"/>
    <col min="8707" max="8707" width="14.5703125" style="1" customWidth="1"/>
    <col min="8708" max="8708" width="10" style="1" bestFit="1" customWidth="1"/>
    <col min="8709" max="8709" width="11" style="1" customWidth="1"/>
    <col min="8710" max="8710" width="11.42578125" style="1" customWidth="1"/>
    <col min="8711" max="8711" width="26.42578125" style="1" customWidth="1"/>
    <col min="8712" max="8712" width="15.42578125" style="1" customWidth="1"/>
    <col min="8713" max="8713" width="19.7109375" style="1" customWidth="1"/>
    <col min="8714" max="8714" width="11.42578125" style="1" bestFit="1" customWidth="1"/>
    <col min="8715" max="8716" width="9.85546875" style="1" bestFit="1" customWidth="1"/>
    <col min="8717" max="8926" width="9.140625" style="1"/>
    <col min="8927" max="8928" width="10.28515625" style="1" customWidth="1"/>
    <col min="8929" max="8929" width="12.28515625" style="1" customWidth="1"/>
    <col min="8930" max="8930" width="61.5703125" style="1" customWidth="1"/>
    <col min="8931" max="8935" width="10.28515625" style="1" customWidth="1"/>
    <col min="8936" max="8945" width="13.85546875" style="1" customWidth="1"/>
    <col min="8946" max="8962" width="17" style="1" customWidth="1"/>
    <col min="8963" max="8963" width="14.5703125" style="1" customWidth="1"/>
    <col min="8964" max="8964" width="10" style="1" bestFit="1" customWidth="1"/>
    <col min="8965" max="8965" width="11" style="1" customWidth="1"/>
    <col min="8966" max="8966" width="11.42578125" style="1" customWidth="1"/>
    <col min="8967" max="8967" width="26.42578125" style="1" customWidth="1"/>
    <col min="8968" max="8968" width="15.42578125" style="1" customWidth="1"/>
    <col min="8969" max="8969" width="19.7109375" style="1" customWidth="1"/>
    <col min="8970" max="8970" width="11.42578125" style="1" bestFit="1" customWidth="1"/>
    <col min="8971" max="8972" width="9.85546875" style="1" bestFit="1" customWidth="1"/>
    <col min="8973" max="9182" width="9.140625" style="1"/>
    <col min="9183" max="9184" width="10.28515625" style="1" customWidth="1"/>
    <col min="9185" max="9185" width="12.28515625" style="1" customWidth="1"/>
    <col min="9186" max="9186" width="61.5703125" style="1" customWidth="1"/>
    <col min="9187" max="9191" width="10.28515625" style="1" customWidth="1"/>
    <col min="9192" max="9201" width="13.85546875" style="1" customWidth="1"/>
    <col min="9202" max="9218" width="17" style="1" customWidth="1"/>
    <col min="9219" max="9219" width="14.5703125" style="1" customWidth="1"/>
    <col min="9220" max="9220" width="10" style="1" bestFit="1" customWidth="1"/>
    <col min="9221" max="9221" width="11" style="1" customWidth="1"/>
    <col min="9222" max="9222" width="11.42578125" style="1" customWidth="1"/>
    <col min="9223" max="9223" width="26.42578125" style="1" customWidth="1"/>
    <col min="9224" max="9224" width="15.42578125" style="1" customWidth="1"/>
    <col min="9225" max="9225" width="19.7109375" style="1" customWidth="1"/>
    <col min="9226" max="9226" width="11.42578125" style="1" bestFit="1" customWidth="1"/>
    <col min="9227" max="9228" width="9.85546875" style="1" bestFit="1" customWidth="1"/>
    <col min="9229" max="9438" width="9.140625" style="1"/>
    <col min="9439" max="9440" width="10.28515625" style="1" customWidth="1"/>
    <col min="9441" max="9441" width="12.28515625" style="1" customWidth="1"/>
    <col min="9442" max="9442" width="61.5703125" style="1" customWidth="1"/>
    <col min="9443" max="9447" width="10.28515625" style="1" customWidth="1"/>
    <col min="9448" max="9457" width="13.85546875" style="1" customWidth="1"/>
    <col min="9458" max="9474" width="17" style="1" customWidth="1"/>
    <col min="9475" max="9475" width="14.5703125" style="1" customWidth="1"/>
    <col min="9476" max="9476" width="10" style="1" bestFit="1" customWidth="1"/>
    <col min="9477" max="9477" width="11" style="1" customWidth="1"/>
    <col min="9478" max="9478" width="11.42578125" style="1" customWidth="1"/>
    <col min="9479" max="9479" width="26.42578125" style="1" customWidth="1"/>
    <col min="9480" max="9480" width="15.42578125" style="1" customWidth="1"/>
    <col min="9481" max="9481" width="19.7109375" style="1" customWidth="1"/>
    <col min="9482" max="9482" width="11.42578125" style="1" bestFit="1" customWidth="1"/>
    <col min="9483" max="9484" width="9.85546875" style="1" bestFit="1" customWidth="1"/>
    <col min="9485" max="9694" width="9.140625" style="1"/>
    <col min="9695" max="9696" width="10.28515625" style="1" customWidth="1"/>
    <col min="9697" max="9697" width="12.28515625" style="1" customWidth="1"/>
    <col min="9698" max="9698" width="61.5703125" style="1" customWidth="1"/>
    <col min="9699" max="9703" width="10.28515625" style="1" customWidth="1"/>
    <col min="9704" max="9713" width="13.85546875" style="1" customWidth="1"/>
    <col min="9714" max="9730" width="17" style="1" customWidth="1"/>
    <col min="9731" max="9731" width="14.5703125" style="1" customWidth="1"/>
    <col min="9732" max="9732" width="10" style="1" bestFit="1" customWidth="1"/>
    <col min="9733" max="9733" width="11" style="1" customWidth="1"/>
    <col min="9734" max="9734" width="11.42578125" style="1" customWidth="1"/>
    <col min="9735" max="9735" width="26.42578125" style="1" customWidth="1"/>
    <col min="9736" max="9736" width="15.42578125" style="1" customWidth="1"/>
    <col min="9737" max="9737" width="19.7109375" style="1" customWidth="1"/>
    <col min="9738" max="9738" width="11.42578125" style="1" bestFit="1" customWidth="1"/>
    <col min="9739" max="9740" width="9.85546875" style="1" bestFit="1" customWidth="1"/>
    <col min="9741" max="9950" width="9.140625" style="1"/>
    <col min="9951" max="9952" width="10.28515625" style="1" customWidth="1"/>
    <col min="9953" max="9953" width="12.28515625" style="1" customWidth="1"/>
    <col min="9954" max="9954" width="61.5703125" style="1" customWidth="1"/>
    <col min="9955" max="9959" width="10.28515625" style="1" customWidth="1"/>
    <col min="9960" max="9969" width="13.85546875" style="1" customWidth="1"/>
    <col min="9970" max="9986" width="17" style="1" customWidth="1"/>
    <col min="9987" max="9987" width="14.5703125" style="1" customWidth="1"/>
    <col min="9988" max="9988" width="10" style="1" bestFit="1" customWidth="1"/>
    <col min="9989" max="9989" width="11" style="1" customWidth="1"/>
    <col min="9990" max="9990" width="11.42578125" style="1" customWidth="1"/>
    <col min="9991" max="9991" width="26.42578125" style="1" customWidth="1"/>
    <col min="9992" max="9992" width="15.42578125" style="1" customWidth="1"/>
    <col min="9993" max="9993" width="19.7109375" style="1" customWidth="1"/>
    <col min="9994" max="9994" width="11.42578125" style="1" bestFit="1" customWidth="1"/>
    <col min="9995" max="9996" width="9.85546875" style="1" bestFit="1" customWidth="1"/>
    <col min="9997" max="10206" width="9.140625" style="1"/>
    <col min="10207" max="10208" width="10.28515625" style="1" customWidth="1"/>
    <col min="10209" max="10209" width="12.28515625" style="1" customWidth="1"/>
    <col min="10210" max="10210" width="61.5703125" style="1" customWidth="1"/>
    <col min="10211" max="10215" width="10.28515625" style="1" customWidth="1"/>
    <col min="10216" max="10225" width="13.85546875" style="1" customWidth="1"/>
    <col min="10226" max="10242" width="17" style="1" customWidth="1"/>
    <col min="10243" max="10243" width="14.5703125" style="1" customWidth="1"/>
    <col min="10244" max="10244" width="10" style="1" bestFit="1" customWidth="1"/>
    <col min="10245" max="10245" width="11" style="1" customWidth="1"/>
    <col min="10246" max="10246" width="11.42578125" style="1" customWidth="1"/>
    <col min="10247" max="10247" width="26.42578125" style="1" customWidth="1"/>
    <col min="10248" max="10248" width="15.42578125" style="1" customWidth="1"/>
    <col min="10249" max="10249" width="19.7109375" style="1" customWidth="1"/>
    <col min="10250" max="10250" width="11.42578125" style="1" bestFit="1" customWidth="1"/>
    <col min="10251" max="10252" width="9.85546875" style="1" bestFit="1" customWidth="1"/>
    <col min="10253" max="10462" width="9.140625" style="1"/>
    <col min="10463" max="10464" width="10.28515625" style="1" customWidth="1"/>
    <col min="10465" max="10465" width="12.28515625" style="1" customWidth="1"/>
    <col min="10466" max="10466" width="61.5703125" style="1" customWidth="1"/>
    <col min="10467" max="10471" width="10.28515625" style="1" customWidth="1"/>
    <col min="10472" max="10481" width="13.85546875" style="1" customWidth="1"/>
    <col min="10482" max="10498" width="17" style="1" customWidth="1"/>
    <col min="10499" max="10499" width="14.5703125" style="1" customWidth="1"/>
    <col min="10500" max="10500" width="10" style="1" bestFit="1" customWidth="1"/>
    <col min="10501" max="10501" width="11" style="1" customWidth="1"/>
    <col min="10502" max="10502" width="11.42578125" style="1" customWidth="1"/>
    <col min="10503" max="10503" width="26.42578125" style="1" customWidth="1"/>
    <col min="10504" max="10504" width="15.42578125" style="1" customWidth="1"/>
    <col min="10505" max="10505" width="19.7109375" style="1" customWidth="1"/>
    <col min="10506" max="10506" width="11.42578125" style="1" bestFit="1" customWidth="1"/>
    <col min="10507" max="10508" width="9.85546875" style="1" bestFit="1" customWidth="1"/>
    <col min="10509" max="10718" width="9.140625" style="1"/>
    <col min="10719" max="10720" width="10.28515625" style="1" customWidth="1"/>
    <col min="10721" max="10721" width="12.28515625" style="1" customWidth="1"/>
    <col min="10722" max="10722" width="61.5703125" style="1" customWidth="1"/>
    <col min="10723" max="10727" width="10.28515625" style="1" customWidth="1"/>
    <col min="10728" max="10737" width="13.85546875" style="1" customWidth="1"/>
    <col min="10738" max="10754" width="17" style="1" customWidth="1"/>
    <col min="10755" max="10755" width="14.5703125" style="1" customWidth="1"/>
    <col min="10756" max="10756" width="10" style="1" bestFit="1" customWidth="1"/>
    <col min="10757" max="10757" width="11" style="1" customWidth="1"/>
    <col min="10758" max="10758" width="11.42578125" style="1" customWidth="1"/>
    <col min="10759" max="10759" width="26.42578125" style="1" customWidth="1"/>
    <col min="10760" max="10760" width="15.42578125" style="1" customWidth="1"/>
    <col min="10761" max="10761" width="19.7109375" style="1" customWidth="1"/>
    <col min="10762" max="10762" width="11.42578125" style="1" bestFit="1" customWidth="1"/>
    <col min="10763" max="10764" width="9.85546875" style="1" bestFit="1" customWidth="1"/>
    <col min="10765" max="10974" width="9.140625" style="1"/>
    <col min="10975" max="10976" width="10.28515625" style="1" customWidth="1"/>
    <col min="10977" max="10977" width="12.28515625" style="1" customWidth="1"/>
    <col min="10978" max="10978" width="61.5703125" style="1" customWidth="1"/>
    <col min="10979" max="10983" width="10.28515625" style="1" customWidth="1"/>
    <col min="10984" max="10993" width="13.85546875" style="1" customWidth="1"/>
    <col min="10994" max="11010" width="17" style="1" customWidth="1"/>
    <col min="11011" max="11011" width="14.5703125" style="1" customWidth="1"/>
    <col min="11012" max="11012" width="10" style="1" bestFit="1" customWidth="1"/>
    <col min="11013" max="11013" width="11" style="1" customWidth="1"/>
    <col min="11014" max="11014" width="11.42578125" style="1" customWidth="1"/>
    <col min="11015" max="11015" width="26.42578125" style="1" customWidth="1"/>
    <col min="11016" max="11016" width="15.42578125" style="1" customWidth="1"/>
    <col min="11017" max="11017" width="19.7109375" style="1" customWidth="1"/>
    <col min="11018" max="11018" width="11.42578125" style="1" bestFit="1" customWidth="1"/>
    <col min="11019" max="11020" width="9.85546875" style="1" bestFit="1" customWidth="1"/>
    <col min="11021" max="11230" width="9.140625" style="1"/>
    <col min="11231" max="11232" width="10.28515625" style="1" customWidth="1"/>
    <col min="11233" max="11233" width="12.28515625" style="1" customWidth="1"/>
    <col min="11234" max="11234" width="61.5703125" style="1" customWidth="1"/>
    <col min="11235" max="11239" width="10.28515625" style="1" customWidth="1"/>
    <col min="11240" max="11249" width="13.85546875" style="1" customWidth="1"/>
    <col min="11250" max="11266" width="17" style="1" customWidth="1"/>
    <col min="11267" max="11267" width="14.5703125" style="1" customWidth="1"/>
    <col min="11268" max="11268" width="10" style="1" bestFit="1" customWidth="1"/>
    <col min="11269" max="11269" width="11" style="1" customWidth="1"/>
    <col min="11270" max="11270" width="11.42578125" style="1" customWidth="1"/>
    <col min="11271" max="11271" width="26.42578125" style="1" customWidth="1"/>
    <col min="11272" max="11272" width="15.42578125" style="1" customWidth="1"/>
    <col min="11273" max="11273" width="19.7109375" style="1" customWidth="1"/>
    <col min="11274" max="11274" width="11.42578125" style="1" bestFit="1" customWidth="1"/>
    <col min="11275" max="11276" width="9.85546875" style="1" bestFit="1" customWidth="1"/>
    <col min="11277" max="11486" width="9.140625" style="1"/>
    <col min="11487" max="11488" width="10.28515625" style="1" customWidth="1"/>
    <col min="11489" max="11489" width="12.28515625" style="1" customWidth="1"/>
    <col min="11490" max="11490" width="61.5703125" style="1" customWidth="1"/>
    <col min="11491" max="11495" width="10.28515625" style="1" customWidth="1"/>
    <col min="11496" max="11505" width="13.85546875" style="1" customWidth="1"/>
    <col min="11506" max="11522" width="17" style="1" customWidth="1"/>
    <col min="11523" max="11523" width="14.5703125" style="1" customWidth="1"/>
    <col min="11524" max="11524" width="10" style="1" bestFit="1" customWidth="1"/>
    <col min="11525" max="11525" width="11" style="1" customWidth="1"/>
    <col min="11526" max="11526" width="11.42578125" style="1" customWidth="1"/>
    <col min="11527" max="11527" width="26.42578125" style="1" customWidth="1"/>
    <col min="11528" max="11528" width="15.42578125" style="1" customWidth="1"/>
    <col min="11529" max="11529" width="19.7109375" style="1" customWidth="1"/>
    <col min="11530" max="11530" width="11.42578125" style="1" bestFit="1" customWidth="1"/>
    <col min="11531" max="11532" width="9.85546875" style="1" bestFit="1" customWidth="1"/>
    <col min="11533" max="11742" width="9.140625" style="1"/>
    <col min="11743" max="11744" width="10.28515625" style="1" customWidth="1"/>
    <col min="11745" max="11745" width="12.28515625" style="1" customWidth="1"/>
    <col min="11746" max="11746" width="61.5703125" style="1" customWidth="1"/>
    <col min="11747" max="11751" width="10.28515625" style="1" customWidth="1"/>
    <col min="11752" max="11761" width="13.85546875" style="1" customWidth="1"/>
    <col min="11762" max="11778" width="17" style="1" customWidth="1"/>
    <col min="11779" max="11779" width="14.5703125" style="1" customWidth="1"/>
    <col min="11780" max="11780" width="10" style="1" bestFit="1" customWidth="1"/>
    <col min="11781" max="11781" width="11" style="1" customWidth="1"/>
    <col min="11782" max="11782" width="11.42578125" style="1" customWidth="1"/>
    <col min="11783" max="11783" width="26.42578125" style="1" customWidth="1"/>
    <col min="11784" max="11784" width="15.42578125" style="1" customWidth="1"/>
    <col min="11785" max="11785" width="19.7109375" style="1" customWidth="1"/>
    <col min="11786" max="11786" width="11.42578125" style="1" bestFit="1" customWidth="1"/>
    <col min="11787" max="11788" width="9.85546875" style="1" bestFit="1" customWidth="1"/>
    <col min="11789" max="11998" width="9.140625" style="1"/>
    <col min="11999" max="12000" width="10.28515625" style="1" customWidth="1"/>
    <col min="12001" max="12001" width="12.28515625" style="1" customWidth="1"/>
    <col min="12002" max="12002" width="61.5703125" style="1" customWidth="1"/>
    <col min="12003" max="12007" width="10.28515625" style="1" customWidth="1"/>
    <col min="12008" max="12017" width="13.85546875" style="1" customWidth="1"/>
    <col min="12018" max="12034" width="17" style="1" customWidth="1"/>
    <col min="12035" max="12035" width="14.5703125" style="1" customWidth="1"/>
    <col min="12036" max="12036" width="10" style="1" bestFit="1" customWidth="1"/>
    <col min="12037" max="12037" width="11" style="1" customWidth="1"/>
    <col min="12038" max="12038" width="11.42578125" style="1" customWidth="1"/>
    <col min="12039" max="12039" width="26.42578125" style="1" customWidth="1"/>
    <col min="12040" max="12040" width="15.42578125" style="1" customWidth="1"/>
    <col min="12041" max="12041" width="19.7109375" style="1" customWidth="1"/>
    <col min="12042" max="12042" width="11.42578125" style="1" bestFit="1" customWidth="1"/>
    <col min="12043" max="12044" width="9.85546875" style="1" bestFit="1" customWidth="1"/>
    <col min="12045" max="12254" width="9.140625" style="1"/>
    <col min="12255" max="12256" width="10.28515625" style="1" customWidth="1"/>
    <col min="12257" max="12257" width="12.28515625" style="1" customWidth="1"/>
    <col min="12258" max="12258" width="61.5703125" style="1" customWidth="1"/>
    <col min="12259" max="12263" width="10.28515625" style="1" customWidth="1"/>
    <col min="12264" max="12273" width="13.85546875" style="1" customWidth="1"/>
    <col min="12274" max="12290" width="17" style="1" customWidth="1"/>
    <col min="12291" max="12291" width="14.5703125" style="1" customWidth="1"/>
    <col min="12292" max="12292" width="10" style="1" bestFit="1" customWidth="1"/>
    <col min="12293" max="12293" width="11" style="1" customWidth="1"/>
    <col min="12294" max="12294" width="11.42578125" style="1" customWidth="1"/>
    <col min="12295" max="12295" width="26.42578125" style="1" customWidth="1"/>
    <col min="12296" max="12296" width="15.42578125" style="1" customWidth="1"/>
    <col min="12297" max="12297" width="19.7109375" style="1" customWidth="1"/>
    <col min="12298" max="12298" width="11.42578125" style="1" bestFit="1" customWidth="1"/>
    <col min="12299" max="12300" width="9.85546875" style="1" bestFit="1" customWidth="1"/>
    <col min="12301" max="12510" width="9.140625" style="1"/>
    <col min="12511" max="12512" width="10.28515625" style="1" customWidth="1"/>
    <col min="12513" max="12513" width="12.28515625" style="1" customWidth="1"/>
    <col min="12514" max="12514" width="61.5703125" style="1" customWidth="1"/>
    <col min="12515" max="12519" width="10.28515625" style="1" customWidth="1"/>
    <col min="12520" max="12529" width="13.85546875" style="1" customWidth="1"/>
    <col min="12530" max="12546" width="17" style="1" customWidth="1"/>
    <col min="12547" max="12547" width="14.5703125" style="1" customWidth="1"/>
    <col min="12548" max="12548" width="10" style="1" bestFit="1" customWidth="1"/>
    <col min="12549" max="12549" width="11" style="1" customWidth="1"/>
    <col min="12550" max="12550" width="11.42578125" style="1" customWidth="1"/>
    <col min="12551" max="12551" width="26.42578125" style="1" customWidth="1"/>
    <col min="12552" max="12552" width="15.42578125" style="1" customWidth="1"/>
    <col min="12553" max="12553" width="19.7109375" style="1" customWidth="1"/>
    <col min="12554" max="12554" width="11.42578125" style="1" bestFit="1" customWidth="1"/>
    <col min="12555" max="12556" width="9.85546875" style="1" bestFit="1" customWidth="1"/>
    <col min="12557" max="12766" width="9.140625" style="1"/>
    <col min="12767" max="12768" width="10.28515625" style="1" customWidth="1"/>
    <col min="12769" max="12769" width="12.28515625" style="1" customWidth="1"/>
    <col min="12770" max="12770" width="61.5703125" style="1" customWidth="1"/>
    <col min="12771" max="12775" width="10.28515625" style="1" customWidth="1"/>
    <col min="12776" max="12785" width="13.85546875" style="1" customWidth="1"/>
    <col min="12786" max="12802" width="17" style="1" customWidth="1"/>
    <col min="12803" max="12803" width="14.5703125" style="1" customWidth="1"/>
    <col min="12804" max="12804" width="10" style="1" bestFit="1" customWidth="1"/>
    <col min="12805" max="12805" width="11" style="1" customWidth="1"/>
    <col min="12806" max="12806" width="11.42578125" style="1" customWidth="1"/>
    <col min="12807" max="12807" width="26.42578125" style="1" customWidth="1"/>
    <col min="12808" max="12808" width="15.42578125" style="1" customWidth="1"/>
    <col min="12809" max="12809" width="19.7109375" style="1" customWidth="1"/>
    <col min="12810" max="12810" width="11.42578125" style="1" bestFit="1" customWidth="1"/>
    <col min="12811" max="12812" width="9.85546875" style="1" bestFit="1" customWidth="1"/>
    <col min="12813" max="13022" width="9.140625" style="1"/>
    <col min="13023" max="13024" width="10.28515625" style="1" customWidth="1"/>
    <col min="13025" max="13025" width="12.28515625" style="1" customWidth="1"/>
    <col min="13026" max="13026" width="61.5703125" style="1" customWidth="1"/>
    <col min="13027" max="13031" width="10.28515625" style="1" customWidth="1"/>
    <col min="13032" max="13041" width="13.85546875" style="1" customWidth="1"/>
    <col min="13042" max="13058" width="17" style="1" customWidth="1"/>
    <col min="13059" max="13059" width="14.5703125" style="1" customWidth="1"/>
    <col min="13060" max="13060" width="10" style="1" bestFit="1" customWidth="1"/>
    <col min="13061" max="13061" width="11" style="1" customWidth="1"/>
    <col min="13062" max="13062" width="11.42578125" style="1" customWidth="1"/>
    <col min="13063" max="13063" width="26.42578125" style="1" customWidth="1"/>
    <col min="13064" max="13064" width="15.42578125" style="1" customWidth="1"/>
    <col min="13065" max="13065" width="19.7109375" style="1" customWidth="1"/>
    <col min="13066" max="13066" width="11.42578125" style="1" bestFit="1" customWidth="1"/>
    <col min="13067" max="13068" width="9.85546875" style="1" bestFit="1" customWidth="1"/>
    <col min="13069" max="13278" width="9.140625" style="1"/>
    <col min="13279" max="13280" width="10.28515625" style="1" customWidth="1"/>
    <col min="13281" max="13281" width="12.28515625" style="1" customWidth="1"/>
    <col min="13282" max="13282" width="61.5703125" style="1" customWidth="1"/>
    <col min="13283" max="13287" width="10.28515625" style="1" customWidth="1"/>
    <col min="13288" max="13297" width="13.85546875" style="1" customWidth="1"/>
    <col min="13298" max="13314" width="17" style="1" customWidth="1"/>
    <col min="13315" max="13315" width="14.5703125" style="1" customWidth="1"/>
    <col min="13316" max="13316" width="10" style="1" bestFit="1" customWidth="1"/>
    <col min="13317" max="13317" width="11" style="1" customWidth="1"/>
    <col min="13318" max="13318" width="11.42578125" style="1" customWidth="1"/>
    <col min="13319" max="13319" width="26.42578125" style="1" customWidth="1"/>
    <col min="13320" max="13320" width="15.42578125" style="1" customWidth="1"/>
    <col min="13321" max="13321" width="19.7109375" style="1" customWidth="1"/>
    <col min="13322" max="13322" width="11.42578125" style="1" bestFit="1" customWidth="1"/>
    <col min="13323" max="13324" width="9.85546875" style="1" bestFit="1" customWidth="1"/>
    <col min="13325" max="13534" width="9.140625" style="1"/>
    <col min="13535" max="13536" width="10.28515625" style="1" customWidth="1"/>
    <col min="13537" max="13537" width="12.28515625" style="1" customWidth="1"/>
    <col min="13538" max="13538" width="61.5703125" style="1" customWidth="1"/>
    <col min="13539" max="13543" width="10.28515625" style="1" customWidth="1"/>
    <col min="13544" max="13553" width="13.85546875" style="1" customWidth="1"/>
    <col min="13554" max="13570" width="17" style="1" customWidth="1"/>
    <col min="13571" max="13571" width="14.5703125" style="1" customWidth="1"/>
    <col min="13572" max="13572" width="10" style="1" bestFit="1" customWidth="1"/>
    <col min="13573" max="13573" width="11" style="1" customWidth="1"/>
    <col min="13574" max="13574" width="11.42578125" style="1" customWidth="1"/>
    <col min="13575" max="13575" width="26.42578125" style="1" customWidth="1"/>
    <col min="13576" max="13576" width="15.42578125" style="1" customWidth="1"/>
    <col min="13577" max="13577" width="19.7109375" style="1" customWidth="1"/>
    <col min="13578" max="13578" width="11.42578125" style="1" bestFit="1" customWidth="1"/>
    <col min="13579" max="13580" width="9.85546875" style="1" bestFit="1" customWidth="1"/>
    <col min="13581" max="13790" width="9.140625" style="1"/>
    <col min="13791" max="13792" width="10.28515625" style="1" customWidth="1"/>
    <col min="13793" max="13793" width="12.28515625" style="1" customWidth="1"/>
    <col min="13794" max="13794" width="61.5703125" style="1" customWidth="1"/>
    <col min="13795" max="13799" width="10.28515625" style="1" customWidth="1"/>
    <col min="13800" max="13809" width="13.85546875" style="1" customWidth="1"/>
    <col min="13810" max="13826" width="17" style="1" customWidth="1"/>
    <col min="13827" max="13827" width="14.5703125" style="1" customWidth="1"/>
    <col min="13828" max="13828" width="10" style="1" bestFit="1" customWidth="1"/>
    <col min="13829" max="13829" width="11" style="1" customWidth="1"/>
    <col min="13830" max="13830" width="11.42578125" style="1" customWidth="1"/>
    <col min="13831" max="13831" width="26.42578125" style="1" customWidth="1"/>
    <col min="13832" max="13832" width="15.42578125" style="1" customWidth="1"/>
    <col min="13833" max="13833" width="19.7109375" style="1" customWidth="1"/>
    <col min="13834" max="13834" width="11.42578125" style="1" bestFit="1" customWidth="1"/>
    <col min="13835" max="13836" width="9.85546875" style="1" bestFit="1" customWidth="1"/>
    <col min="13837" max="14046" width="9.140625" style="1"/>
    <col min="14047" max="14048" width="10.28515625" style="1" customWidth="1"/>
    <col min="14049" max="14049" width="12.28515625" style="1" customWidth="1"/>
    <col min="14050" max="14050" width="61.5703125" style="1" customWidth="1"/>
    <col min="14051" max="14055" width="10.28515625" style="1" customWidth="1"/>
    <col min="14056" max="14065" width="13.85546875" style="1" customWidth="1"/>
    <col min="14066" max="14082" width="17" style="1" customWidth="1"/>
    <col min="14083" max="14083" width="14.5703125" style="1" customWidth="1"/>
    <col min="14084" max="14084" width="10" style="1" bestFit="1" customWidth="1"/>
    <col min="14085" max="14085" width="11" style="1" customWidth="1"/>
    <col min="14086" max="14086" width="11.42578125" style="1" customWidth="1"/>
    <col min="14087" max="14087" width="26.42578125" style="1" customWidth="1"/>
    <col min="14088" max="14088" width="15.42578125" style="1" customWidth="1"/>
    <col min="14089" max="14089" width="19.7109375" style="1" customWidth="1"/>
    <col min="14090" max="14090" width="11.42578125" style="1" bestFit="1" customWidth="1"/>
    <col min="14091" max="14092" width="9.85546875" style="1" bestFit="1" customWidth="1"/>
    <col min="14093" max="14302" width="9.140625" style="1"/>
    <col min="14303" max="14304" width="10.28515625" style="1" customWidth="1"/>
    <col min="14305" max="14305" width="12.28515625" style="1" customWidth="1"/>
    <col min="14306" max="14306" width="61.5703125" style="1" customWidth="1"/>
    <col min="14307" max="14311" width="10.28515625" style="1" customWidth="1"/>
    <col min="14312" max="14321" width="13.85546875" style="1" customWidth="1"/>
    <col min="14322" max="14338" width="17" style="1" customWidth="1"/>
    <col min="14339" max="14339" width="14.5703125" style="1" customWidth="1"/>
    <col min="14340" max="14340" width="10" style="1" bestFit="1" customWidth="1"/>
    <col min="14341" max="14341" width="11" style="1" customWidth="1"/>
    <col min="14342" max="14342" width="11.42578125" style="1" customWidth="1"/>
    <col min="14343" max="14343" width="26.42578125" style="1" customWidth="1"/>
    <col min="14344" max="14344" width="15.42578125" style="1" customWidth="1"/>
    <col min="14345" max="14345" width="19.7109375" style="1" customWidth="1"/>
    <col min="14346" max="14346" width="11.42578125" style="1" bestFit="1" customWidth="1"/>
    <col min="14347" max="14348" width="9.85546875" style="1" bestFit="1" customWidth="1"/>
    <col min="14349" max="14558" width="9.140625" style="1"/>
    <col min="14559" max="14560" width="10.28515625" style="1" customWidth="1"/>
    <col min="14561" max="14561" width="12.28515625" style="1" customWidth="1"/>
    <col min="14562" max="14562" width="61.5703125" style="1" customWidth="1"/>
    <col min="14563" max="14567" width="10.28515625" style="1" customWidth="1"/>
    <col min="14568" max="14577" width="13.85546875" style="1" customWidth="1"/>
    <col min="14578" max="14594" width="17" style="1" customWidth="1"/>
    <col min="14595" max="14595" width="14.5703125" style="1" customWidth="1"/>
    <col min="14596" max="14596" width="10" style="1" bestFit="1" customWidth="1"/>
    <col min="14597" max="14597" width="11" style="1" customWidth="1"/>
    <col min="14598" max="14598" width="11.42578125" style="1" customWidth="1"/>
    <col min="14599" max="14599" width="26.42578125" style="1" customWidth="1"/>
    <col min="14600" max="14600" width="15.42578125" style="1" customWidth="1"/>
    <col min="14601" max="14601" width="19.7109375" style="1" customWidth="1"/>
    <col min="14602" max="14602" width="11.42578125" style="1" bestFit="1" customWidth="1"/>
    <col min="14603" max="14604" width="9.85546875" style="1" bestFit="1" customWidth="1"/>
    <col min="14605" max="14814" width="9.140625" style="1"/>
    <col min="14815" max="14816" width="10.28515625" style="1" customWidth="1"/>
    <col min="14817" max="14817" width="12.28515625" style="1" customWidth="1"/>
    <col min="14818" max="14818" width="61.5703125" style="1" customWidth="1"/>
    <col min="14819" max="14823" width="10.28515625" style="1" customWidth="1"/>
    <col min="14824" max="14833" width="13.85546875" style="1" customWidth="1"/>
    <col min="14834" max="14850" width="17" style="1" customWidth="1"/>
    <col min="14851" max="14851" width="14.5703125" style="1" customWidth="1"/>
    <col min="14852" max="14852" width="10" style="1" bestFit="1" customWidth="1"/>
    <col min="14853" max="14853" width="11" style="1" customWidth="1"/>
    <col min="14854" max="14854" width="11.42578125" style="1" customWidth="1"/>
    <col min="14855" max="14855" width="26.42578125" style="1" customWidth="1"/>
    <col min="14856" max="14856" width="15.42578125" style="1" customWidth="1"/>
    <col min="14857" max="14857" width="19.7109375" style="1" customWidth="1"/>
    <col min="14858" max="14858" width="11.42578125" style="1" bestFit="1" customWidth="1"/>
    <col min="14859" max="14860" width="9.85546875" style="1" bestFit="1" customWidth="1"/>
    <col min="14861" max="15070" width="9.140625" style="1"/>
    <col min="15071" max="15072" width="10.28515625" style="1" customWidth="1"/>
    <col min="15073" max="15073" width="12.28515625" style="1" customWidth="1"/>
    <col min="15074" max="15074" width="61.5703125" style="1" customWidth="1"/>
    <col min="15075" max="15079" width="10.28515625" style="1" customWidth="1"/>
    <col min="15080" max="15089" width="13.85546875" style="1" customWidth="1"/>
    <col min="15090" max="15106" width="17" style="1" customWidth="1"/>
    <col min="15107" max="15107" width="14.5703125" style="1" customWidth="1"/>
    <col min="15108" max="15108" width="10" style="1" bestFit="1" customWidth="1"/>
    <col min="15109" max="15109" width="11" style="1" customWidth="1"/>
    <col min="15110" max="15110" width="11.42578125" style="1" customWidth="1"/>
    <col min="15111" max="15111" width="26.42578125" style="1" customWidth="1"/>
    <col min="15112" max="15112" width="15.42578125" style="1" customWidth="1"/>
    <col min="15113" max="15113" width="19.7109375" style="1" customWidth="1"/>
    <col min="15114" max="15114" width="11.42578125" style="1" bestFit="1" customWidth="1"/>
    <col min="15115" max="15116" width="9.85546875" style="1" bestFit="1" customWidth="1"/>
    <col min="15117" max="15326" width="9.140625" style="1"/>
    <col min="15327" max="15328" width="10.28515625" style="1" customWidth="1"/>
    <col min="15329" max="15329" width="12.28515625" style="1" customWidth="1"/>
    <col min="15330" max="15330" width="61.5703125" style="1" customWidth="1"/>
    <col min="15331" max="15335" width="10.28515625" style="1" customWidth="1"/>
    <col min="15336" max="15345" width="13.85546875" style="1" customWidth="1"/>
    <col min="15346" max="15362" width="17" style="1" customWidth="1"/>
    <col min="15363" max="15363" width="14.5703125" style="1" customWidth="1"/>
    <col min="15364" max="15364" width="10" style="1" bestFit="1" customWidth="1"/>
    <col min="15365" max="15365" width="11" style="1" customWidth="1"/>
    <col min="15366" max="15366" width="11.42578125" style="1" customWidth="1"/>
    <col min="15367" max="15367" width="26.42578125" style="1" customWidth="1"/>
    <col min="15368" max="15368" width="15.42578125" style="1" customWidth="1"/>
    <col min="15369" max="15369" width="19.7109375" style="1" customWidth="1"/>
    <col min="15370" max="15370" width="11.42578125" style="1" bestFit="1" customWidth="1"/>
    <col min="15371" max="15372" width="9.85546875" style="1" bestFit="1" customWidth="1"/>
    <col min="15373" max="15582" width="9.140625" style="1"/>
    <col min="15583" max="15584" width="10.28515625" style="1" customWidth="1"/>
    <col min="15585" max="15585" width="12.28515625" style="1" customWidth="1"/>
    <col min="15586" max="15586" width="61.5703125" style="1" customWidth="1"/>
    <col min="15587" max="15591" width="10.28515625" style="1" customWidth="1"/>
    <col min="15592" max="15601" width="13.85546875" style="1" customWidth="1"/>
    <col min="15602" max="15618" width="17" style="1" customWidth="1"/>
    <col min="15619" max="15619" width="14.5703125" style="1" customWidth="1"/>
    <col min="15620" max="15620" width="10" style="1" bestFit="1" customWidth="1"/>
    <col min="15621" max="15621" width="11" style="1" customWidth="1"/>
    <col min="15622" max="15622" width="11.42578125" style="1" customWidth="1"/>
    <col min="15623" max="15623" width="26.42578125" style="1" customWidth="1"/>
    <col min="15624" max="15624" width="15.42578125" style="1" customWidth="1"/>
    <col min="15625" max="15625" width="19.7109375" style="1" customWidth="1"/>
    <col min="15626" max="15626" width="11.42578125" style="1" bestFit="1" customWidth="1"/>
    <col min="15627" max="15628" width="9.85546875" style="1" bestFit="1" customWidth="1"/>
    <col min="15629" max="15838" width="9.140625" style="1"/>
    <col min="15839" max="15840" width="10.28515625" style="1" customWidth="1"/>
    <col min="15841" max="15841" width="12.28515625" style="1" customWidth="1"/>
    <col min="15842" max="15842" width="61.5703125" style="1" customWidth="1"/>
    <col min="15843" max="15847" width="10.28515625" style="1" customWidth="1"/>
    <col min="15848" max="15857" width="13.85546875" style="1" customWidth="1"/>
    <col min="15858" max="15874" width="17" style="1" customWidth="1"/>
    <col min="15875" max="15875" width="14.5703125" style="1" customWidth="1"/>
    <col min="15876" max="15876" width="10" style="1" bestFit="1" customWidth="1"/>
    <col min="15877" max="15877" width="11" style="1" customWidth="1"/>
    <col min="15878" max="15878" width="11.42578125" style="1" customWidth="1"/>
    <col min="15879" max="15879" width="26.42578125" style="1" customWidth="1"/>
    <col min="15880" max="15880" width="15.42578125" style="1" customWidth="1"/>
    <col min="15881" max="15881" width="19.7109375" style="1" customWidth="1"/>
    <col min="15882" max="15882" width="11.42578125" style="1" bestFit="1" customWidth="1"/>
    <col min="15883" max="15884" width="9.85546875" style="1" bestFit="1" customWidth="1"/>
    <col min="15885" max="16094" width="9.140625" style="1"/>
    <col min="16095" max="16096" width="10.28515625" style="1" customWidth="1"/>
    <col min="16097" max="16097" width="12.28515625" style="1" customWidth="1"/>
    <col min="16098" max="16098" width="61.5703125" style="1" customWidth="1"/>
    <col min="16099" max="16103" width="10.28515625" style="1" customWidth="1"/>
    <col min="16104" max="16113" width="13.85546875" style="1" customWidth="1"/>
    <col min="16114" max="16130" width="17" style="1" customWidth="1"/>
    <col min="16131" max="16131" width="14.5703125" style="1" customWidth="1"/>
    <col min="16132" max="16132" width="10" style="1" bestFit="1" customWidth="1"/>
    <col min="16133" max="16133" width="11" style="1" customWidth="1"/>
    <col min="16134" max="16134" width="11.42578125" style="1" customWidth="1"/>
    <col min="16135" max="16135" width="26.42578125" style="1" customWidth="1"/>
    <col min="16136" max="16136" width="15.42578125" style="1" customWidth="1"/>
    <col min="16137" max="16137" width="19.7109375" style="1" customWidth="1"/>
    <col min="16138" max="16138" width="11.42578125" style="1" bestFit="1" customWidth="1"/>
    <col min="16139" max="16140" width="9.85546875" style="1" bestFit="1" customWidth="1"/>
    <col min="16141" max="16384" width="9.140625" style="1"/>
  </cols>
  <sheetData>
    <row r="1" spans="1:19" ht="17.25" customHeight="1" x14ac:dyDescent="0.25">
      <c r="E1" s="43"/>
      <c r="G1" s="13"/>
      <c r="L1" s="15"/>
      <c r="M1" s="120"/>
      <c r="P1" s="13"/>
      <c r="Q1" s="1"/>
      <c r="R1" s="1"/>
      <c r="S1" s="1"/>
    </row>
    <row r="2" spans="1:19" s="76" customFormat="1" ht="25.5" customHeight="1" x14ac:dyDescent="0.25">
      <c r="A2" s="160" t="s">
        <v>639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19" s="76" customFormat="1" ht="57.75" customHeight="1" x14ac:dyDescent="0.25">
      <c r="A3" s="77"/>
      <c r="B3" s="166" t="s">
        <v>527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1:19" s="76" customFormat="1" ht="22.5" customHeight="1" outlineLevel="1" x14ac:dyDescent="0.25">
      <c r="A4" s="77"/>
      <c r="B4" s="167" t="s">
        <v>495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76" customFormat="1" ht="22.5" customHeight="1" outlineLevel="1" x14ac:dyDescent="0.25">
      <c r="A5" s="77"/>
      <c r="B5" s="168" t="s">
        <v>496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9" s="76" customFormat="1" ht="22.5" customHeight="1" outlineLevel="1" x14ac:dyDescent="0.25">
      <c r="A6" s="77"/>
      <c r="B6" s="168" t="s">
        <v>497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19" s="76" customFormat="1" ht="46.5" customHeight="1" outlineLevel="1" x14ac:dyDescent="0.25">
      <c r="A7" s="77"/>
      <c r="B7" s="168" t="s">
        <v>498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</row>
    <row r="8" spans="1:19" s="76" customFormat="1" ht="15.75" customHeight="1" outlineLevel="1" x14ac:dyDescent="0.25">
      <c r="A8" s="77"/>
      <c r="B8" s="78"/>
      <c r="C8" s="78"/>
      <c r="D8" s="78"/>
      <c r="E8" s="78"/>
      <c r="F8" s="95"/>
      <c r="G8" s="78"/>
      <c r="H8" s="78"/>
      <c r="I8" s="78"/>
      <c r="J8" s="78"/>
      <c r="K8" s="78"/>
      <c r="L8" s="78"/>
      <c r="M8" s="121"/>
      <c r="N8" s="74"/>
      <c r="O8" s="75"/>
      <c r="P8" s="74"/>
    </row>
    <row r="9" spans="1:19" s="76" customFormat="1" ht="21.75" customHeight="1" outlineLevel="1" x14ac:dyDescent="0.25">
      <c r="A9" s="77"/>
      <c r="B9" s="167" t="s">
        <v>499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21"/>
      <c r="N9" s="74"/>
      <c r="O9" s="75"/>
      <c r="P9" s="74"/>
    </row>
    <row r="10" spans="1:19" s="76" customFormat="1" ht="21.75" customHeight="1" outlineLevel="1" x14ac:dyDescent="0.25">
      <c r="A10" s="77"/>
      <c r="B10" s="169" t="s">
        <v>500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</row>
    <row r="11" spans="1:19" s="76" customFormat="1" ht="21.75" customHeight="1" outlineLevel="1" x14ac:dyDescent="0.25">
      <c r="A11" s="77"/>
      <c r="B11" s="170" t="s">
        <v>507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</row>
    <row r="12" spans="1:19" s="76" customFormat="1" ht="21.75" customHeight="1" outlineLevel="1" x14ac:dyDescent="0.25">
      <c r="A12" s="77"/>
      <c r="B12" s="171" t="s">
        <v>501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</row>
    <row r="13" spans="1:19" s="76" customFormat="1" ht="21.75" customHeight="1" outlineLevel="1" x14ac:dyDescent="0.25">
      <c r="A13" s="77"/>
      <c r="B13" s="171" t="s">
        <v>502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</row>
    <row r="14" spans="1:19" s="76" customFormat="1" ht="21.75" customHeight="1" outlineLevel="1" x14ac:dyDescent="0.25">
      <c r="A14" s="77"/>
      <c r="B14" s="172" t="s">
        <v>503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</row>
    <row r="15" spans="1:19" s="76" customFormat="1" ht="21.75" customHeight="1" outlineLevel="1" x14ac:dyDescent="0.25">
      <c r="A15" s="77"/>
      <c r="B15" s="172" t="s">
        <v>504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</row>
    <row r="16" spans="1:19" s="76" customFormat="1" ht="22.5" customHeight="1" outlineLevel="1" x14ac:dyDescent="0.25">
      <c r="A16" s="77"/>
      <c r="B16" s="172" t="s">
        <v>505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</row>
    <row r="17" spans="1:19" s="76" customFormat="1" ht="22.5" customHeight="1" outlineLevel="1" x14ac:dyDescent="0.25">
      <c r="A17" s="77"/>
      <c r="B17" s="172" t="s">
        <v>506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</row>
    <row r="18" spans="1:19" ht="15" outlineLevel="1" x14ac:dyDescent="0.25">
      <c r="B18" s="282" t="s">
        <v>714</v>
      </c>
      <c r="C18" s="283"/>
      <c r="D18" s="283"/>
      <c r="E18" s="284"/>
      <c r="F18" s="284"/>
      <c r="G18" s="285"/>
      <c r="M18" s="120"/>
      <c r="P18" s="13"/>
      <c r="Q18" s="1"/>
      <c r="R18" s="1"/>
      <c r="S18" s="1"/>
    </row>
    <row r="19" spans="1:19" ht="13.5" thickBot="1" x14ac:dyDescent="0.3">
      <c r="C19" s="14"/>
      <c r="D19" s="14"/>
      <c r="E19" s="44"/>
      <c r="F19" s="44"/>
      <c r="G19" s="13"/>
      <c r="M19" s="120"/>
      <c r="P19" s="13"/>
      <c r="Q19" s="1"/>
      <c r="R19" s="1"/>
      <c r="S19" s="1"/>
    </row>
    <row r="20" spans="1:19" s="6" customFormat="1" ht="12.75" customHeight="1" thickTop="1" x14ac:dyDescent="0.25">
      <c r="A20" s="185" t="s">
        <v>0</v>
      </c>
      <c r="B20" s="187" t="s">
        <v>1</v>
      </c>
      <c r="C20" s="189" t="s">
        <v>2</v>
      </c>
      <c r="D20" s="173" t="s">
        <v>280</v>
      </c>
      <c r="E20" s="191" t="s">
        <v>78</v>
      </c>
      <c r="F20" s="177" t="s">
        <v>79</v>
      </c>
      <c r="G20" s="175" t="s">
        <v>88</v>
      </c>
      <c r="H20" s="191" t="s">
        <v>89</v>
      </c>
      <c r="I20" s="177" t="s">
        <v>90</v>
      </c>
      <c r="J20" s="183" t="s">
        <v>82</v>
      </c>
      <c r="K20" s="193" t="s">
        <v>83</v>
      </c>
      <c r="L20" s="179" t="s">
        <v>91</v>
      </c>
      <c r="M20" s="181" t="s">
        <v>80</v>
      </c>
      <c r="N20" s="183" t="s">
        <v>103</v>
      </c>
      <c r="O20" s="175" t="s">
        <v>84</v>
      </c>
      <c r="P20" s="177" t="s">
        <v>85</v>
      </c>
    </row>
    <row r="21" spans="1:19" s="6" customFormat="1" ht="33" customHeight="1" thickBot="1" x14ac:dyDescent="0.3">
      <c r="A21" s="186"/>
      <c r="B21" s="188"/>
      <c r="C21" s="190"/>
      <c r="D21" s="174"/>
      <c r="E21" s="192"/>
      <c r="F21" s="178"/>
      <c r="G21" s="176"/>
      <c r="H21" s="192"/>
      <c r="I21" s="178"/>
      <c r="J21" s="184"/>
      <c r="K21" s="194"/>
      <c r="L21" s="180"/>
      <c r="M21" s="182"/>
      <c r="N21" s="184"/>
      <c r="O21" s="176"/>
      <c r="P21" s="178"/>
    </row>
    <row r="22" spans="1:19" s="6" customFormat="1" ht="38.25" customHeight="1" thickBot="1" x14ac:dyDescent="0.3">
      <c r="A22" s="36"/>
      <c r="B22" s="37"/>
      <c r="C22" s="155" t="s">
        <v>528</v>
      </c>
      <c r="D22" s="155"/>
      <c r="E22" s="40"/>
      <c r="F22" s="39"/>
      <c r="G22" s="42"/>
      <c r="H22" s="40"/>
      <c r="I22" s="39"/>
      <c r="J22" s="38"/>
      <c r="K22" s="40"/>
      <c r="L22" s="39">
        <f>SUBTOTAL(9,L23:L257)</f>
        <v>0</v>
      </c>
      <c r="M22" s="156">
        <f>IFERROR(L22/$L$266,0)</f>
        <v>0</v>
      </c>
      <c r="N22" s="38"/>
      <c r="O22" s="42"/>
      <c r="P22" s="41"/>
    </row>
    <row r="23" spans="1:19" ht="25.5" x14ac:dyDescent="0.25">
      <c r="A23" s="146">
        <v>400</v>
      </c>
      <c r="B23" s="147" t="s">
        <v>3</v>
      </c>
      <c r="C23" s="148" t="s">
        <v>8</v>
      </c>
      <c r="D23" s="280"/>
      <c r="E23" s="149"/>
      <c r="F23" s="150"/>
      <c r="G23" s="267"/>
      <c r="H23" s="245"/>
      <c r="I23" s="152"/>
      <c r="J23" s="153">
        <f>SUBTOTAL(9,J24:J246)</f>
        <v>0</v>
      </c>
      <c r="K23" s="151">
        <f>SUBTOTAL(9,K24:K246)</f>
        <v>0</v>
      </c>
      <c r="L23" s="152">
        <f>SUBTOTAL(9,L24:L246)</f>
        <v>0</v>
      </c>
      <c r="M23" s="154">
        <f>IFERROR(L23/$L$266,0)</f>
        <v>0</v>
      </c>
      <c r="N23" s="244">
        <f t="shared" ref="N23:P23" si="0">SUBTOTAL(9,N24:N246)</f>
        <v>0</v>
      </c>
      <c r="O23" s="245">
        <f t="shared" si="0"/>
        <v>0</v>
      </c>
      <c r="P23" s="246">
        <f t="shared" si="0"/>
        <v>0</v>
      </c>
      <c r="Q23" s="1"/>
      <c r="R23" s="1"/>
      <c r="S23" s="1"/>
    </row>
    <row r="24" spans="1:19" ht="25.5" x14ac:dyDescent="0.25">
      <c r="A24" s="135">
        <v>410</v>
      </c>
      <c r="B24" s="7" t="s">
        <v>4</v>
      </c>
      <c r="C24" s="108" t="s">
        <v>9</v>
      </c>
      <c r="D24" s="275"/>
      <c r="E24" s="109"/>
      <c r="F24" s="97"/>
      <c r="G24" s="268"/>
      <c r="H24" s="248"/>
      <c r="I24" s="23"/>
      <c r="J24" s="22">
        <f t="shared" ref="J24:K24" si="1">SUBTOTAL(9,J25:J26)</f>
        <v>0</v>
      </c>
      <c r="K24" s="16">
        <f t="shared" si="1"/>
        <v>0</v>
      </c>
      <c r="L24" s="23">
        <f>SUBTOTAL(9,L25:L26)</f>
        <v>0</v>
      </c>
      <c r="M24" s="127">
        <f t="shared" ref="M24:M87" si="2">IFERROR(L24/$L$266,0)</f>
        <v>0</v>
      </c>
      <c r="N24" s="247">
        <f t="shared" ref="N24" si="3">SUBTOTAL(9,N25:N26)</f>
        <v>0</v>
      </c>
      <c r="O24" s="248">
        <f t="shared" ref="O24" si="4">SUBTOTAL(9,O25:O26)</f>
        <v>0</v>
      </c>
      <c r="P24" s="249">
        <f>SUBTOTAL(9,P25:P26)</f>
        <v>0</v>
      </c>
      <c r="Q24" s="1"/>
      <c r="R24" s="1"/>
      <c r="S24" s="1"/>
    </row>
    <row r="25" spans="1:19" ht="38.25" outlineLevel="1" x14ac:dyDescent="0.25">
      <c r="A25" s="136">
        <v>413</v>
      </c>
      <c r="B25" s="10" t="s">
        <v>7</v>
      </c>
      <c r="C25" s="110" t="s">
        <v>10</v>
      </c>
      <c r="D25" s="274"/>
      <c r="E25" s="111" t="s">
        <v>669</v>
      </c>
      <c r="F25" s="98">
        <v>1</v>
      </c>
      <c r="G25" s="269"/>
      <c r="H25" s="251"/>
      <c r="I25" s="29">
        <f t="shared" ref="I25:I77" si="5">G25+H25</f>
        <v>0</v>
      </c>
      <c r="J25" s="28">
        <f t="shared" ref="J25:J77" si="6">G25*F25</f>
        <v>0</v>
      </c>
      <c r="K25" s="19">
        <f t="shared" ref="K25:K77" si="7">F25*H25</f>
        <v>0</v>
      </c>
      <c r="L25" s="29">
        <f>J25+K25</f>
        <v>0</v>
      </c>
      <c r="M25" s="128">
        <f t="shared" si="2"/>
        <v>0</v>
      </c>
      <c r="N25" s="250"/>
      <c r="O25" s="251"/>
      <c r="P25" s="252"/>
      <c r="Q25" s="1"/>
      <c r="R25" s="1"/>
      <c r="S25" s="1"/>
    </row>
    <row r="26" spans="1:19" ht="25.5" outlineLevel="1" x14ac:dyDescent="0.25">
      <c r="A26" s="137">
        <v>419</v>
      </c>
      <c r="B26" s="11" t="s">
        <v>7</v>
      </c>
      <c r="C26" s="112" t="s">
        <v>11</v>
      </c>
      <c r="D26" s="281"/>
      <c r="E26" s="113" t="s">
        <v>669</v>
      </c>
      <c r="F26" s="100">
        <v>1</v>
      </c>
      <c r="G26" s="270"/>
      <c r="H26" s="254"/>
      <c r="I26" s="33">
        <f t="shared" si="5"/>
        <v>0</v>
      </c>
      <c r="J26" s="32">
        <f t="shared" si="6"/>
        <v>0</v>
      </c>
      <c r="K26" s="21">
        <f t="shared" si="7"/>
        <v>0</v>
      </c>
      <c r="L26" s="33">
        <f>J26+K26</f>
        <v>0</v>
      </c>
      <c r="M26" s="129">
        <f t="shared" si="2"/>
        <v>0</v>
      </c>
      <c r="N26" s="253"/>
      <c r="O26" s="254"/>
      <c r="P26" s="255"/>
      <c r="Q26" s="1"/>
      <c r="R26" s="1"/>
      <c r="S26" s="1"/>
    </row>
    <row r="27" spans="1:19" ht="25.5" collapsed="1" x14ac:dyDescent="0.25">
      <c r="A27" s="135">
        <v>420</v>
      </c>
      <c r="B27" s="7" t="s">
        <v>4</v>
      </c>
      <c r="C27" s="108" t="s">
        <v>640</v>
      </c>
      <c r="D27" s="275"/>
      <c r="E27" s="109"/>
      <c r="F27" s="97"/>
      <c r="G27" s="268"/>
      <c r="H27" s="248"/>
      <c r="I27" s="23"/>
      <c r="J27" s="22">
        <f t="shared" ref="J27:K27" si="8">SUBTOTAL(9,J28:J45)</f>
        <v>0</v>
      </c>
      <c r="K27" s="16">
        <f t="shared" si="8"/>
        <v>0</v>
      </c>
      <c r="L27" s="23">
        <f>SUBTOTAL(9,L28:L45)</f>
        <v>0</v>
      </c>
      <c r="M27" s="127">
        <f t="shared" si="2"/>
        <v>0</v>
      </c>
      <c r="N27" s="247">
        <f t="shared" ref="N27" si="9">SUBTOTAL(9,N28:N45)</f>
        <v>0</v>
      </c>
      <c r="O27" s="248">
        <f t="shared" ref="O27" si="10">SUBTOTAL(9,O28:O45)</f>
        <v>0</v>
      </c>
      <c r="P27" s="249">
        <f t="shared" ref="P27" si="11">SUBTOTAL(9,P28:P45)</f>
        <v>0</v>
      </c>
      <c r="Q27" s="1"/>
      <c r="R27" s="1"/>
      <c r="S27" s="1"/>
    </row>
    <row r="28" spans="1:19" ht="25.5" hidden="1" outlineLevel="1" x14ac:dyDescent="0.25">
      <c r="A28" s="136">
        <v>421</v>
      </c>
      <c r="B28" s="10" t="s">
        <v>7</v>
      </c>
      <c r="C28" s="110" t="s">
        <v>641</v>
      </c>
      <c r="D28" s="110"/>
      <c r="E28" s="111"/>
      <c r="F28" s="100"/>
      <c r="G28" s="269"/>
      <c r="H28" s="251"/>
      <c r="I28" s="29"/>
      <c r="J28" s="28">
        <f t="shared" ref="J28:K28" si="12">SUBTOTAL(9,J29:J29)</f>
        <v>0</v>
      </c>
      <c r="K28" s="19">
        <f t="shared" si="12"/>
        <v>0</v>
      </c>
      <c r="L28" s="29">
        <f>SUBTOTAL(9,L29:L29)</f>
        <v>0</v>
      </c>
      <c r="M28" s="128">
        <f t="shared" si="2"/>
        <v>0</v>
      </c>
      <c r="N28" s="250">
        <f t="shared" ref="N28" si="13">SUBTOTAL(9,N29:N29)</f>
        <v>0</v>
      </c>
      <c r="O28" s="251">
        <f t="shared" ref="O28" si="14">SUBTOTAL(9,O29:O29)</f>
        <v>0</v>
      </c>
      <c r="P28" s="252">
        <f t="shared" ref="P28" si="15">SUBTOTAL(9,P29:P29)</f>
        <v>0</v>
      </c>
      <c r="Q28" s="1"/>
      <c r="R28" s="1"/>
      <c r="S28" s="1"/>
    </row>
    <row r="29" spans="1:19" ht="25.5" hidden="1" customHeight="1" outlineLevel="2" x14ac:dyDescent="0.25">
      <c r="A29" s="138" t="s">
        <v>658</v>
      </c>
      <c r="B29" s="8" t="s">
        <v>5</v>
      </c>
      <c r="C29" s="114" t="s">
        <v>655</v>
      </c>
      <c r="D29" s="114"/>
      <c r="E29" s="115" t="s">
        <v>180</v>
      </c>
      <c r="F29" s="104">
        <v>12</v>
      </c>
      <c r="G29" s="242"/>
      <c r="H29" s="243"/>
      <c r="I29" s="25">
        <f t="shared" si="5"/>
        <v>0</v>
      </c>
      <c r="J29" s="24">
        <f t="shared" si="6"/>
        <v>0</v>
      </c>
      <c r="K29" s="18">
        <f t="shared" si="7"/>
        <v>0</v>
      </c>
      <c r="L29" s="25">
        <f t="shared" ref="L29" si="16">J29+K29</f>
        <v>0</v>
      </c>
      <c r="M29" s="130">
        <f t="shared" si="2"/>
        <v>0</v>
      </c>
      <c r="N29" s="256"/>
      <c r="O29" s="243"/>
      <c r="P29" s="257"/>
      <c r="Q29" s="1"/>
      <c r="R29" s="1"/>
      <c r="S29" s="1"/>
    </row>
    <row r="30" spans="1:19" ht="25.5" hidden="1" outlineLevel="1" x14ac:dyDescent="0.25">
      <c r="A30" s="136">
        <v>422</v>
      </c>
      <c r="B30" s="10" t="s">
        <v>7</v>
      </c>
      <c r="C30" s="110" t="s">
        <v>642</v>
      </c>
      <c r="D30" s="110"/>
      <c r="E30" s="111"/>
      <c r="F30" s="100"/>
      <c r="G30" s="269"/>
      <c r="H30" s="251"/>
      <c r="I30" s="29"/>
      <c r="J30" s="28">
        <f t="shared" ref="J30:K30" si="17">SUBTOTAL(9,J31:J31)</f>
        <v>0</v>
      </c>
      <c r="K30" s="19">
        <f t="shared" si="17"/>
        <v>0</v>
      </c>
      <c r="L30" s="29">
        <f>SUBTOTAL(9,L31:L31)</f>
        <v>0</v>
      </c>
      <c r="M30" s="128">
        <f t="shared" si="2"/>
        <v>0</v>
      </c>
      <c r="N30" s="250">
        <f t="shared" ref="N30" si="18">SUBTOTAL(9,N31:N31)</f>
        <v>0</v>
      </c>
      <c r="O30" s="251">
        <f t="shared" ref="O30" si="19">SUBTOTAL(9,O31:O31)</f>
        <v>0</v>
      </c>
      <c r="P30" s="252">
        <f t="shared" ref="P30" si="20">SUBTOTAL(9,P31:P31)</f>
        <v>0</v>
      </c>
      <c r="Q30" s="1"/>
      <c r="R30" s="1"/>
      <c r="S30" s="1"/>
    </row>
    <row r="31" spans="1:19" ht="25.5" hidden="1" customHeight="1" outlineLevel="2" x14ac:dyDescent="0.25">
      <c r="A31" s="138" t="s">
        <v>659</v>
      </c>
      <c r="B31" s="8" t="s">
        <v>5</v>
      </c>
      <c r="C31" s="114" t="s">
        <v>651</v>
      </c>
      <c r="D31" s="114"/>
      <c r="E31" s="115" t="s">
        <v>180</v>
      </c>
      <c r="F31" s="104">
        <v>17</v>
      </c>
      <c r="G31" s="242"/>
      <c r="H31" s="243"/>
      <c r="I31" s="25">
        <f t="shared" si="5"/>
        <v>0</v>
      </c>
      <c r="J31" s="24">
        <f t="shared" si="6"/>
        <v>0</v>
      </c>
      <c r="K31" s="18">
        <f t="shared" si="7"/>
        <v>0</v>
      </c>
      <c r="L31" s="25">
        <f t="shared" ref="L31" si="21">J31+K31</f>
        <v>0</v>
      </c>
      <c r="M31" s="130">
        <f t="shared" si="2"/>
        <v>0</v>
      </c>
      <c r="N31" s="256"/>
      <c r="O31" s="243"/>
      <c r="P31" s="257"/>
      <c r="Q31" s="1"/>
      <c r="R31" s="1"/>
      <c r="S31" s="1"/>
    </row>
    <row r="32" spans="1:19" ht="25.5" hidden="1" outlineLevel="1" x14ac:dyDescent="0.25">
      <c r="A32" s="136">
        <v>423</v>
      </c>
      <c r="B32" s="10" t="s">
        <v>7</v>
      </c>
      <c r="C32" s="110" t="s">
        <v>643</v>
      </c>
      <c r="D32" s="110"/>
      <c r="E32" s="111"/>
      <c r="F32" s="100"/>
      <c r="G32" s="269"/>
      <c r="H32" s="251"/>
      <c r="I32" s="29"/>
      <c r="J32" s="28">
        <f t="shared" ref="J32:K32" si="22">SUBTOTAL(9,J33:J34)</f>
        <v>0</v>
      </c>
      <c r="K32" s="19">
        <f t="shared" si="22"/>
        <v>0</v>
      </c>
      <c r="L32" s="29">
        <f>SUBTOTAL(9,L33:L34)</f>
        <v>0</v>
      </c>
      <c r="M32" s="128">
        <f t="shared" si="2"/>
        <v>0</v>
      </c>
      <c r="N32" s="250">
        <f t="shared" ref="N32" si="23">SUBTOTAL(9,N33:N34)</f>
        <v>0</v>
      </c>
      <c r="O32" s="251">
        <f t="shared" ref="O32" si="24">SUBTOTAL(9,O33:O34)</f>
        <v>0</v>
      </c>
      <c r="P32" s="252">
        <f t="shared" ref="P32" si="25">SUBTOTAL(9,P33:P34)</f>
        <v>0</v>
      </c>
      <c r="Q32" s="1"/>
      <c r="R32" s="1"/>
      <c r="S32" s="1"/>
    </row>
    <row r="33" spans="1:19" ht="25.5" hidden="1" customHeight="1" outlineLevel="2" x14ac:dyDescent="0.25">
      <c r="A33" s="138" t="s">
        <v>660</v>
      </c>
      <c r="B33" s="8" t="s">
        <v>5</v>
      </c>
      <c r="C33" s="114" t="s">
        <v>648</v>
      </c>
      <c r="D33" s="114"/>
      <c r="E33" s="115" t="s">
        <v>180</v>
      </c>
      <c r="F33" s="104">
        <v>28.8</v>
      </c>
      <c r="G33" s="242"/>
      <c r="H33" s="243"/>
      <c r="I33" s="25">
        <f t="shared" si="5"/>
        <v>0</v>
      </c>
      <c r="J33" s="24">
        <f t="shared" si="6"/>
        <v>0</v>
      </c>
      <c r="K33" s="18">
        <f t="shared" si="7"/>
        <v>0</v>
      </c>
      <c r="L33" s="25">
        <f t="shared" ref="L33:L34" si="26">J33+K33</f>
        <v>0</v>
      </c>
      <c r="M33" s="130">
        <f t="shared" si="2"/>
        <v>0</v>
      </c>
      <c r="N33" s="256"/>
      <c r="O33" s="243"/>
      <c r="P33" s="257"/>
      <c r="Q33" s="1"/>
      <c r="R33" s="1"/>
      <c r="S33" s="1"/>
    </row>
    <row r="34" spans="1:19" ht="25.5" hidden="1" customHeight="1" outlineLevel="2" x14ac:dyDescent="0.25">
      <c r="A34" s="138" t="s">
        <v>661</v>
      </c>
      <c r="B34" s="8" t="s">
        <v>5</v>
      </c>
      <c r="C34" s="114" t="s">
        <v>654</v>
      </c>
      <c r="D34" s="114"/>
      <c r="E34" s="115" t="s">
        <v>182</v>
      </c>
      <c r="F34" s="104">
        <v>3</v>
      </c>
      <c r="G34" s="242"/>
      <c r="H34" s="243"/>
      <c r="I34" s="25">
        <f t="shared" si="5"/>
        <v>0</v>
      </c>
      <c r="J34" s="24">
        <f t="shared" si="6"/>
        <v>0</v>
      </c>
      <c r="K34" s="18">
        <f t="shared" si="7"/>
        <v>0</v>
      </c>
      <c r="L34" s="25">
        <f t="shared" si="26"/>
        <v>0</v>
      </c>
      <c r="M34" s="130">
        <f t="shared" si="2"/>
        <v>0</v>
      </c>
      <c r="N34" s="256"/>
      <c r="O34" s="243"/>
      <c r="P34" s="257"/>
      <c r="Q34" s="1"/>
      <c r="R34" s="1"/>
      <c r="S34" s="1"/>
    </row>
    <row r="35" spans="1:19" ht="25.5" hidden="1" outlineLevel="1" x14ac:dyDescent="0.25">
      <c r="A35" s="136">
        <v>424</v>
      </c>
      <c r="B35" s="10" t="s">
        <v>7</v>
      </c>
      <c r="C35" s="110" t="s">
        <v>644</v>
      </c>
      <c r="D35" s="110"/>
      <c r="E35" s="111"/>
      <c r="F35" s="100"/>
      <c r="G35" s="269"/>
      <c r="H35" s="251"/>
      <c r="I35" s="29"/>
      <c r="J35" s="28">
        <f>SUBTOTAL(9,J36:J40)</f>
        <v>0</v>
      </c>
      <c r="K35" s="19">
        <f t="shared" ref="K35" si="27">SUBTOTAL(9,K36:K40)</f>
        <v>0</v>
      </c>
      <c r="L35" s="29">
        <f>SUBTOTAL(9,L36:L40)</f>
        <v>0</v>
      </c>
      <c r="M35" s="128">
        <f t="shared" si="2"/>
        <v>0</v>
      </c>
      <c r="N35" s="250">
        <f t="shared" ref="N35:P35" si="28">SUBTOTAL(9,N36:N40)</f>
        <v>0</v>
      </c>
      <c r="O35" s="251">
        <f t="shared" si="28"/>
        <v>0</v>
      </c>
      <c r="P35" s="252">
        <f t="shared" si="28"/>
        <v>0</v>
      </c>
      <c r="Q35" s="1"/>
      <c r="R35" s="1"/>
      <c r="S35" s="1"/>
    </row>
    <row r="36" spans="1:19" ht="25.5" hidden="1" customHeight="1" outlineLevel="2" x14ac:dyDescent="0.25">
      <c r="A36" s="138" t="s">
        <v>662</v>
      </c>
      <c r="B36" s="8" t="s">
        <v>5</v>
      </c>
      <c r="C36" s="114" t="s">
        <v>649</v>
      </c>
      <c r="D36" s="114"/>
      <c r="E36" s="115" t="s">
        <v>182</v>
      </c>
      <c r="F36" s="104">
        <v>1</v>
      </c>
      <c r="G36" s="242"/>
      <c r="H36" s="243"/>
      <c r="I36" s="25">
        <f t="shared" si="5"/>
        <v>0</v>
      </c>
      <c r="J36" s="24">
        <f t="shared" si="6"/>
        <v>0</v>
      </c>
      <c r="K36" s="18">
        <f t="shared" si="7"/>
        <v>0</v>
      </c>
      <c r="L36" s="25">
        <f t="shared" ref="L36:L44" si="29">J36+K36</f>
        <v>0</v>
      </c>
      <c r="M36" s="130">
        <f t="shared" si="2"/>
        <v>0</v>
      </c>
      <c r="N36" s="256"/>
      <c r="O36" s="243"/>
      <c r="P36" s="257"/>
      <c r="Q36" s="1"/>
      <c r="R36" s="1"/>
      <c r="S36" s="1"/>
    </row>
    <row r="37" spans="1:19" ht="25.5" hidden="1" customHeight="1" outlineLevel="2" x14ac:dyDescent="0.25">
      <c r="A37" s="138" t="s">
        <v>664</v>
      </c>
      <c r="B37" s="8" t="s">
        <v>5</v>
      </c>
      <c r="C37" s="114" t="s">
        <v>650</v>
      </c>
      <c r="D37" s="114"/>
      <c r="E37" s="115" t="s">
        <v>182</v>
      </c>
      <c r="F37" s="104">
        <v>1</v>
      </c>
      <c r="G37" s="242"/>
      <c r="H37" s="243"/>
      <c r="I37" s="25">
        <f t="shared" si="5"/>
        <v>0</v>
      </c>
      <c r="J37" s="24">
        <f t="shared" si="6"/>
        <v>0</v>
      </c>
      <c r="K37" s="18">
        <f t="shared" si="7"/>
        <v>0</v>
      </c>
      <c r="L37" s="25">
        <f t="shared" si="29"/>
        <v>0</v>
      </c>
      <c r="M37" s="130">
        <f t="shared" si="2"/>
        <v>0</v>
      </c>
      <c r="N37" s="256"/>
      <c r="O37" s="243"/>
      <c r="P37" s="257"/>
      <c r="Q37" s="1"/>
      <c r="R37" s="1"/>
      <c r="S37" s="1"/>
    </row>
    <row r="38" spans="1:19" ht="25.5" hidden="1" customHeight="1" outlineLevel="2" x14ac:dyDescent="0.25">
      <c r="A38" s="138" t="s">
        <v>665</v>
      </c>
      <c r="B38" s="8" t="s">
        <v>5</v>
      </c>
      <c r="C38" s="114" t="s">
        <v>654</v>
      </c>
      <c r="D38" s="114"/>
      <c r="E38" s="115" t="s">
        <v>182</v>
      </c>
      <c r="F38" s="104">
        <v>5</v>
      </c>
      <c r="G38" s="242"/>
      <c r="H38" s="243"/>
      <c r="I38" s="25">
        <f t="shared" si="5"/>
        <v>0</v>
      </c>
      <c r="J38" s="24">
        <f t="shared" si="6"/>
        <v>0</v>
      </c>
      <c r="K38" s="18">
        <f t="shared" si="7"/>
        <v>0</v>
      </c>
      <c r="L38" s="25">
        <f t="shared" si="29"/>
        <v>0</v>
      </c>
      <c r="M38" s="130">
        <f t="shared" si="2"/>
        <v>0</v>
      </c>
      <c r="N38" s="256"/>
      <c r="O38" s="243"/>
      <c r="P38" s="257"/>
      <c r="Q38" s="1"/>
      <c r="R38" s="1"/>
      <c r="S38" s="1"/>
    </row>
    <row r="39" spans="1:19" ht="25.5" hidden="1" customHeight="1" outlineLevel="2" x14ac:dyDescent="0.25">
      <c r="A39" s="138" t="s">
        <v>666</v>
      </c>
      <c r="B39" s="8" t="s">
        <v>5</v>
      </c>
      <c r="C39" s="114" t="s">
        <v>652</v>
      </c>
      <c r="D39" s="114"/>
      <c r="E39" s="115" t="s">
        <v>180</v>
      </c>
      <c r="F39" s="104">
        <v>24.2</v>
      </c>
      <c r="G39" s="242"/>
      <c r="H39" s="243"/>
      <c r="I39" s="25">
        <f t="shared" si="5"/>
        <v>0</v>
      </c>
      <c r="J39" s="24">
        <f t="shared" si="6"/>
        <v>0</v>
      </c>
      <c r="K39" s="18">
        <f t="shared" si="7"/>
        <v>0</v>
      </c>
      <c r="L39" s="25">
        <f t="shared" si="29"/>
        <v>0</v>
      </c>
      <c r="M39" s="130">
        <f t="shared" si="2"/>
        <v>0</v>
      </c>
      <c r="N39" s="256"/>
      <c r="O39" s="243"/>
      <c r="P39" s="257"/>
      <c r="Q39" s="1"/>
      <c r="R39" s="1"/>
      <c r="S39" s="1"/>
    </row>
    <row r="40" spans="1:19" ht="25.5" hidden="1" customHeight="1" outlineLevel="2" x14ac:dyDescent="0.25">
      <c r="A40" s="138" t="s">
        <v>663</v>
      </c>
      <c r="B40" s="8" t="s">
        <v>5</v>
      </c>
      <c r="C40" s="114" t="s">
        <v>653</v>
      </c>
      <c r="D40" s="114"/>
      <c r="E40" s="115" t="s">
        <v>180</v>
      </c>
      <c r="F40" s="104">
        <f>16.2</f>
        <v>16.2</v>
      </c>
      <c r="G40" s="242"/>
      <c r="H40" s="243"/>
      <c r="I40" s="25">
        <f t="shared" si="5"/>
        <v>0</v>
      </c>
      <c r="J40" s="24">
        <f t="shared" si="6"/>
        <v>0</v>
      </c>
      <c r="K40" s="18">
        <f t="shared" si="7"/>
        <v>0</v>
      </c>
      <c r="L40" s="25">
        <f t="shared" si="29"/>
        <v>0</v>
      </c>
      <c r="M40" s="130">
        <f t="shared" si="2"/>
        <v>0</v>
      </c>
      <c r="N40" s="256"/>
      <c r="O40" s="243"/>
      <c r="P40" s="257"/>
      <c r="Q40" s="1"/>
      <c r="R40" s="1"/>
      <c r="S40" s="1"/>
    </row>
    <row r="41" spans="1:19" ht="25.5" hidden="1" outlineLevel="1" x14ac:dyDescent="0.25">
      <c r="A41" s="136">
        <v>425</v>
      </c>
      <c r="B41" s="10" t="s">
        <v>7</v>
      </c>
      <c r="C41" s="110" t="s">
        <v>645</v>
      </c>
      <c r="D41" s="110"/>
      <c r="E41" s="111"/>
      <c r="F41" s="100"/>
      <c r="G41" s="269"/>
      <c r="H41" s="251"/>
      <c r="I41" s="29"/>
      <c r="J41" s="28">
        <f>SUBTOTAL(9,J42)</f>
        <v>0</v>
      </c>
      <c r="K41" s="19">
        <f t="shared" ref="K41" si="30">SUBTOTAL(9,K42)</f>
        <v>0</v>
      </c>
      <c r="L41" s="29">
        <f>SUBTOTAL(9,L42)</f>
        <v>0</v>
      </c>
      <c r="M41" s="128">
        <f t="shared" si="2"/>
        <v>0</v>
      </c>
      <c r="N41" s="250">
        <f t="shared" ref="N41" si="31">SUBTOTAL(9,N42)</f>
        <v>0</v>
      </c>
      <c r="O41" s="251">
        <f t="shared" ref="O41" si="32">SUBTOTAL(9,O42)</f>
        <v>0</v>
      </c>
      <c r="P41" s="252">
        <f t="shared" ref="P41" si="33">SUBTOTAL(9,P42)</f>
        <v>0</v>
      </c>
      <c r="Q41" s="1"/>
      <c r="R41" s="1"/>
      <c r="S41" s="1"/>
    </row>
    <row r="42" spans="1:19" ht="38.25" hidden="1" outlineLevel="2" x14ac:dyDescent="0.25">
      <c r="A42" s="138" t="s">
        <v>667</v>
      </c>
      <c r="B42" s="8" t="s">
        <v>5</v>
      </c>
      <c r="C42" s="114" t="s">
        <v>656</v>
      </c>
      <c r="D42" s="114"/>
      <c r="E42" s="115" t="s">
        <v>180</v>
      </c>
      <c r="F42" s="104">
        <v>15</v>
      </c>
      <c r="G42" s="242"/>
      <c r="H42" s="243"/>
      <c r="I42" s="25">
        <f t="shared" si="5"/>
        <v>0</v>
      </c>
      <c r="J42" s="24">
        <f t="shared" si="6"/>
        <v>0</v>
      </c>
      <c r="K42" s="18">
        <f t="shared" si="7"/>
        <v>0</v>
      </c>
      <c r="L42" s="25">
        <f t="shared" si="29"/>
        <v>0</v>
      </c>
      <c r="M42" s="130">
        <f t="shared" si="2"/>
        <v>0</v>
      </c>
      <c r="N42" s="256"/>
      <c r="O42" s="243"/>
      <c r="P42" s="257"/>
      <c r="Q42" s="1"/>
      <c r="R42" s="1"/>
      <c r="S42" s="1"/>
    </row>
    <row r="43" spans="1:19" ht="25.5" hidden="1" outlineLevel="1" x14ac:dyDescent="0.25">
      <c r="A43" s="136">
        <v>427</v>
      </c>
      <c r="B43" s="10" t="s">
        <v>7</v>
      </c>
      <c r="C43" s="110" t="s">
        <v>646</v>
      </c>
      <c r="D43" s="110"/>
      <c r="E43" s="111"/>
      <c r="F43" s="105"/>
      <c r="G43" s="269"/>
      <c r="H43" s="251"/>
      <c r="I43" s="29"/>
      <c r="J43" s="28">
        <f t="shared" ref="J43:K43" si="34">SUBTOTAL(9,J44)</f>
        <v>0</v>
      </c>
      <c r="K43" s="19">
        <f t="shared" si="34"/>
        <v>0</v>
      </c>
      <c r="L43" s="29">
        <f>SUBTOTAL(9,L44)</f>
        <v>0</v>
      </c>
      <c r="M43" s="128">
        <f t="shared" si="2"/>
        <v>0</v>
      </c>
      <c r="N43" s="250">
        <f t="shared" ref="N43:P43" si="35">SUBTOTAL(9,N44)</f>
        <v>0</v>
      </c>
      <c r="O43" s="251">
        <f t="shared" si="35"/>
        <v>0</v>
      </c>
      <c r="P43" s="252">
        <f t="shared" si="35"/>
        <v>0</v>
      </c>
      <c r="Q43" s="1"/>
      <c r="R43" s="1"/>
      <c r="S43" s="1"/>
    </row>
    <row r="44" spans="1:19" ht="25.5" hidden="1" customHeight="1" outlineLevel="2" x14ac:dyDescent="0.25">
      <c r="A44" s="138" t="s">
        <v>668</v>
      </c>
      <c r="B44" s="8" t="s">
        <v>5</v>
      </c>
      <c r="C44" s="114" t="s">
        <v>657</v>
      </c>
      <c r="D44" s="114"/>
      <c r="E44" s="115" t="s">
        <v>180</v>
      </c>
      <c r="F44" s="104">
        <v>15</v>
      </c>
      <c r="G44" s="242"/>
      <c r="H44" s="243"/>
      <c r="I44" s="25">
        <f t="shared" si="5"/>
        <v>0</v>
      </c>
      <c r="J44" s="24">
        <f t="shared" si="6"/>
        <v>0</v>
      </c>
      <c r="K44" s="18">
        <f t="shared" si="7"/>
        <v>0</v>
      </c>
      <c r="L44" s="25">
        <f t="shared" si="29"/>
        <v>0</v>
      </c>
      <c r="M44" s="130">
        <f t="shared" si="2"/>
        <v>0</v>
      </c>
      <c r="N44" s="256"/>
      <c r="O44" s="243"/>
      <c r="P44" s="257"/>
      <c r="Q44" s="1"/>
      <c r="R44" s="1"/>
      <c r="S44" s="1"/>
    </row>
    <row r="45" spans="1:19" ht="25.5" hidden="1" outlineLevel="1" x14ac:dyDescent="0.25">
      <c r="A45" s="137">
        <v>429</v>
      </c>
      <c r="B45" s="11" t="s">
        <v>7</v>
      </c>
      <c r="C45" s="112" t="s">
        <v>647</v>
      </c>
      <c r="D45" s="112"/>
      <c r="E45" s="113" t="s">
        <v>296</v>
      </c>
      <c r="F45" s="100">
        <v>1</v>
      </c>
      <c r="G45" s="270"/>
      <c r="H45" s="254"/>
      <c r="I45" s="33">
        <f t="shared" si="5"/>
        <v>0</v>
      </c>
      <c r="J45" s="32">
        <f t="shared" si="6"/>
        <v>0</v>
      </c>
      <c r="K45" s="21">
        <f t="shared" si="7"/>
        <v>0</v>
      </c>
      <c r="L45" s="33">
        <f>J45+K45</f>
        <v>0</v>
      </c>
      <c r="M45" s="129">
        <f t="shared" si="2"/>
        <v>0</v>
      </c>
      <c r="N45" s="253"/>
      <c r="O45" s="254"/>
      <c r="P45" s="255"/>
      <c r="Q45" s="1"/>
      <c r="R45" s="1"/>
      <c r="S45" s="1"/>
    </row>
    <row r="46" spans="1:19" ht="30" x14ac:dyDescent="0.25">
      <c r="A46" s="135">
        <v>430</v>
      </c>
      <c r="B46" s="7" t="s">
        <v>4</v>
      </c>
      <c r="C46" s="108" t="s">
        <v>12</v>
      </c>
      <c r="D46" s="119" t="s">
        <v>696</v>
      </c>
      <c r="E46" s="109"/>
      <c r="F46" s="97"/>
      <c r="G46" s="268"/>
      <c r="H46" s="248"/>
      <c r="I46" s="23"/>
      <c r="J46" s="22">
        <f t="shared" ref="J46:K46" si="36">SUBTOTAL(9,J47:J48)</f>
        <v>0</v>
      </c>
      <c r="K46" s="16">
        <f t="shared" si="36"/>
        <v>0</v>
      </c>
      <c r="L46" s="23">
        <f>SUBTOTAL(9,L47:L48)</f>
        <v>0</v>
      </c>
      <c r="M46" s="127">
        <f t="shared" si="2"/>
        <v>0</v>
      </c>
      <c r="N46" s="247">
        <f t="shared" ref="N46" si="37">SUBTOTAL(9,N47:N48)</f>
        <v>0</v>
      </c>
      <c r="O46" s="248">
        <f t="shared" ref="O46" si="38">SUBTOTAL(9,O47:O48)</f>
        <v>0</v>
      </c>
      <c r="P46" s="249">
        <f t="shared" ref="P46" si="39">SUBTOTAL(9,P47:P48)</f>
        <v>0</v>
      </c>
      <c r="Q46" s="1"/>
      <c r="R46" s="1"/>
      <c r="S46" s="1"/>
    </row>
    <row r="47" spans="1:19" ht="25.5" outlineLevel="1" x14ac:dyDescent="0.25">
      <c r="A47" s="136">
        <v>431</v>
      </c>
      <c r="B47" s="10" t="s">
        <v>7</v>
      </c>
      <c r="C47" s="110" t="s">
        <v>13</v>
      </c>
      <c r="D47" s="274"/>
      <c r="E47" s="111" t="s">
        <v>296</v>
      </c>
      <c r="F47" s="98">
        <v>1</v>
      </c>
      <c r="G47" s="269"/>
      <c r="H47" s="251"/>
      <c r="I47" s="29">
        <f>'Подготовительный и Содержание'!G7</f>
        <v>0</v>
      </c>
      <c r="J47" s="28"/>
      <c r="K47" s="19"/>
      <c r="L47" s="29">
        <f>F47*I47</f>
        <v>0</v>
      </c>
      <c r="M47" s="128">
        <f t="shared" si="2"/>
        <v>0</v>
      </c>
      <c r="N47" s="250"/>
      <c r="O47" s="251"/>
      <c r="P47" s="252"/>
      <c r="Q47" s="1"/>
      <c r="R47" s="1"/>
      <c r="S47" s="1"/>
    </row>
    <row r="48" spans="1:19" ht="25.5" outlineLevel="1" x14ac:dyDescent="0.25">
      <c r="A48" s="136">
        <v>433</v>
      </c>
      <c r="B48" s="10" t="s">
        <v>7</v>
      </c>
      <c r="C48" s="110" t="s">
        <v>18</v>
      </c>
      <c r="D48" s="274"/>
      <c r="E48" s="111" t="s">
        <v>296</v>
      </c>
      <c r="F48" s="98">
        <v>1</v>
      </c>
      <c r="G48" s="269"/>
      <c r="H48" s="251"/>
      <c r="I48" s="29">
        <f>'Подготовительный и Содержание'!G37</f>
        <v>0</v>
      </c>
      <c r="J48" s="28"/>
      <c r="K48" s="19"/>
      <c r="L48" s="29">
        <f>F48*I48</f>
        <v>0</v>
      </c>
      <c r="M48" s="128">
        <f t="shared" si="2"/>
        <v>0</v>
      </c>
      <c r="N48" s="250"/>
      <c r="O48" s="251"/>
      <c r="P48" s="252"/>
      <c r="Q48" s="1"/>
      <c r="R48" s="1"/>
      <c r="S48" s="1"/>
    </row>
    <row r="49" spans="1:19" ht="25.5" x14ac:dyDescent="0.25">
      <c r="A49" s="135">
        <v>440</v>
      </c>
      <c r="B49" s="7" t="s">
        <v>4</v>
      </c>
      <c r="C49" s="108" t="s">
        <v>19</v>
      </c>
      <c r="D49" s="275"/>
      <c r="E49" s="109"/>
      <c r="F49" s="97"/>
      <c r="G49" s="268"/>
      <c r="H49" s="248"/>
      <c r="I49" s="23"/>
      <c r="J49" s="22">
        <f>SUBTOTAL(9,J50:J103)</f>
        <v>0</v>
      </c>
      <c r="K49" s="16">
        <f>SUBTOTAL(9,K50:K103)</f>
        <v>0</v>
      </c>
      <c r="L49" s="23">
        <f>SUBTOTAL(9,L50:L103)</f>
        <v>0</v>
      </c>
      <c r="M49" s="127">
        <f t="shared" si="2"/>
        <v>0</v>
      </c>
      <c r="N49" s="247">
        <f t="shared" ref="N49:P49" si="40">SUBTOTAL(9,N50:N103)</f>
        <v>0</v>
      </c>
      <c r="O49" s="248">
        <f t="shared" si="40"/>
        <v>0</v>
      </c>
      <c r="P49" s="249">
        <f t="shared" si="40"/>
        <v>0</v>
      </c>
      <c r="Q49" s="1"/>
      <c r="R49" s="1"/>
      <c r="S49" s="1"/>
    </row>
    <row r="50" spans="1:19" ht="25.5" outlineLevel="1" x14ac:dyDescent="0.25">
      <c r="A50" s="136">
        <v>441</v>
      </c>
      <c r="B50" s="10" t="s">
        <v>7</v>
      </c>
      <c r="C50" s="110" t="s">
        <v>20</v>
      </c>
      <c r="D50" s="274"/>
      <c r="E50" s="111"/>
      <c r="F50" s="98"/>
      <c r="G50" s="269"/>
      <c r="H50" s="251"/>
      <c r="I50" s="29"/>
      <c r="J50" s="28">
        <f t="shared" ref="J50:K50" si="41">SUBTOTAL(9,J51:J65)</f>
        <v>0</v>
      </c>
      <c r="K50" s="19">
        <f t="shared" si="41"/>
        <v>0</v>
      </c>
      <c r="L50" s="29">
        <f>SUBTOTAL(9,L51:L65)</f>
        <v>0</v>
      </c>
      <c r="M50" s="128">
        <f t="shared" si="2"/>
        <v>0</v>
      </c>
      <c r="N50" s="250">
        <f t="shared" ref="N50:P50" si="42">SUBTOTAL(9,N51:N65)</f>
        <v>0</v>
      </c>
      <c r="O50" s="251">
        <f t="shared" si="42"/>
        <v>0</v>
      </c>
      <c r="P50" s="252">
        <f t="shared" si="42"/>
        <v>0</v>
      </c>
      <c r="Q50" s="1"/>
      <c r="R50" s="1"/>
      <c r="S50" s="1"/>
    </row>
    <row r="51" spans="1:19" ht="25.5" customHeight="1" outlineLevel="2" collapsed="1" x14ac:dyDescent="0.25">
      <c r="A51" s="138" t="s">
        <v>536</v>
      </c>
      <c r="B51" s="8" t="s">
        <v>5</v>
      </c>
      <c r="C51" s="114" t="s">
        <v>154</v>
      </c>
      <c r="D51" s="239"/>
      <c r="E51" s="115"/>
      <c r="F51" s="99"/>
      <c r="G51" s="242"/>
      <c r="H51" s="243"/>
      <c r="I51" s="25"/>
      <c r="J51" s="30">
        <f t="shared" ref="J51:K51" si="43">SUBTOTAL(9,J52:J57)</f>
        <v>0</v>
      </c>
      <c r="K51" s="20">
        <f t="shared" si="43"/>
        <v>0</v>
      </c>
      <c r="L51" s="31">
        <f>SUBTOTAL(9,L52:L57)</f>
        <v>0</v>
      </c>
      <c r="M51" s="130">
        <f t="shared" si="2"/>
        <v>0</v>
      </c>
      <c r="N51" s="256">
        <f t="shared" ref="N51" si="44">SUBTOTAL(9,N52:N57)</f>
        <v>0</v>
      </c>
      <c r="O51" s="243">
        <f t="shared" ref="O51" si="45">SUBTOTAL(9,O52:O57)</f>
        <v>0</v>
      </c>
      <c r="P51" s="257">
        <f t="shared" ref="P51" si="46">SUBTOTAL(9,P52:P57)</f>
        <v>0</v>
      </c>
      <c r="Q51" s="1"/>
      <c r="R51" s="1"/>
      <c r="S51" s="1"/>
    </row>
    <row r="52" spans="1:19" ht="25.5" hidden="1" customHeight="1" outlineLevel="3" x14ac:dyDescent="0.25">
      <c r="A52" s="138" t="s">
        <v>537</v>
      </c>
      <c r="B52" s="8" t="s">
        <v>25</v>
      </c>
      <c r="C52" s="116" t="s">
        <v>155</v>
      </c>
      <c r="D52" s="276"/>
      <c r="E52" s="115" t="s">
        <v>125</v>
      </c>
      <c r="F52" s="99">
        <f>142.56</f>
        <v>142.56</v>
      </c>
      <c r="G52" s="242"/>
      <c r="H52" s="243"/>
      <c r="I52" s="25">
        <f t="shared" si="5"/>
        <v>0</v>
      </c>
      <c r="J52" s="30">
        <f t="shared" si="6"/>
        <v>0</v>
      </c>
      <c r="K52" s="20">
        <f t="shared" si="7"/>
        <v>0</v>
      </c>
      <c r="L52" s="31">
        <f t="shared" ref="L52:L97" si="47">J52+K52</f>
        <v>0</v>
      </c>
      <c r="M52" s="130">
        <f t="shared" si="2"/>
        <v>0</v>
      </c>
      <c r="N52" s="256"/>
      <c r="O52" s="243"/>
      <c r="P52" s="257"/>
      <c r="Q52" s="1"/>
      <c r="R52" s="1"/>
      <c r="S52" s="1"/>
    </row>
    <row r="53" spans="1:19" ht="25.5" hidden="1" customHeight="1" outlineLevel="3" x14ac:dyDescent="0.25">
      <c r="A53" s="138" t="s">
        <v>539</v>
      </c>
      <c r="B53" s="8" t="s">
        <v>25</v>
      </c>
      <c r="C53" s="116" t="s">
        <v>156</v>
      </c>
      <c r="D53" s="276"/>
      <c r="E53" s="115" t="s">
        <v>125</v>
      </c>
      <c r="F53" s="99">
        <v>33.4</v>
      </c>
      <c r="G53" s="242"/>
      <c r="H53" s="243"/>
      <c r="I53" s="25">
        <f t="shared" si="5"/>
        <v>0</v>
      </c>
      <c r="J53" s="30">
        <f t="shared" si="6"/>
        <v>0</v>
      </c>
      <c r="K53" s="20">
        <f t="shared" si="7"/>
        <v>0</v>
      </c>
      <c r="L53" s="31">
        <f t="shared" si="47"/>
        <v>0</v>
      </c>
      <c r="M53" s="130">
        <f t="shared" si="2"/>
        <v>0</v>
      </c>
      <c r="N53" s="256"/>
      <c r="O53" s="243"/>
      <c r="P53" s="257"/>
      <c r="Q53" s="1"/>
      <c r="R53" s="1"/>
      <c r="S53" s="1"/>
    </row>
    <row r="54" spans="1:19" ht="25.5" hidden="1" customHeight="1" outlineLevel="3" x14ac:dyDescent="0.25">
      <c r="A54" s="138" t="s">
        <v>540</v>
      </c>
      <c r="B54" s="8" t="s">
        <v>25</v>
      </c>
      <c r="C54" s="116" t="s">
        <v>157</v>
      </c>
      <c r="D54" s="276"/>
      <c r="E54" s="115" t="s">
        <v>125</v>
      </c>
      <c r="F54" s="99">
        <f>26.38</f>
        <v>26.38</v>
      </c>
      <c r="G54" s="242"/>
      <c r="H54" s="243"/>
      <c r="I54" s="25">
        <f t="shared" si="5"/>
        <v>0</v>
      </c>
      <c r="J54" s="30">
        <f t="shared" si="6"/>
        <v>0</v>
      </c>
      <c r="K54" s="20">
        <f t="shared" si="7"/>
        <v>0</v>
      </c>
      <c r="L54" s="31">
        <f t="shared" si="47"/>
        <v>0</v>
      </c>
      <c r="M54" s="130">
        <f t="shared" si="2"/>
        <v>0</v>
      </c>
      <c r="N54" s="256"/>
      <c r="O54" s="243"/>
      <c r="P54" s="257"/>
      <c r="Q54" s="1"/>
      <c r="R54" s="1"/>
      <c r="S54" s="1"/>
    </row>
    <row r="55" spans="1:19" ht="25.5" hidden="1" customHeight="1" outlineLevel="3" x14ac:dyDescent="0.25">
      <c r="A55" s="138" t="s">
        <v>541</v>
      </c>
      <c r="B55" s="8" t="s">
        <v>25</v>
      </c>
      <c r="C55" s="116" t="s">
        <v>159</v>
      </c>
      <c r="D55" s="276"/>
      <c r="E55" s="115" t="s">
        <v>125</v>
      </c>
      <c r="F55" s="99">
        <f>13</f>
        <v>13</v>
      </c>
      <c r="G55" s="242"/>
      <c r="H55" s="243"/>
      <c r="I55" s="25">
        <f t="shared" si="5"/>
        <v>0</v>
      </c>
      <c r="J55" s="30">
        <f t="shared" si="6"/>
        <v>0</v>
      </c>
      <c r="K55" s="20">
        <f t="shared" si="7"/>
        <v>0</v>
      </c>
      <c r="L55" s="31">
        <f t="shared" si="47"/>
        <v>0</v>
      </c>
      <c r="M55" s="130">
        <f t="shared" si="2"/>
        <v>0</v>
      </c>
      <c r="N55" s="256"/>
      <c r="O55" s="243"/>
      <c r="P55" s="257"/>
      <c r="Q55" s="1"/>
      <c r="R55" s="1"/>
      <c r="S55" s="1"/>
    </row>
    <row r="56" spans="1:19" ht="25.5" hidden="1" customHeight="1" outlineLevel="3" x14ac:dyDescent="0.25">
      <c r="A56" s="138" t="s">
        <v>542</v>
      </c>
      <c r="B56" s="8" t="s">
        <v>25</v>
      </c>
      <c r="C56" s="116" t="s">
        <v>158</v>
      </c>
      <c r="D56" s="276"/>
      <c r="E56" s="115" t="s">
        <v>127</v>
      </c>
      <c r="F56" s="99">
        <v>1369</v>
      </c>
      <c r="G56" s="242"/>
      <c r="H56" s="243"/>
      <c r="I56" s="25">
        <f t="shared" si="5"/>
        <v>0</v>
      </c>
      <c r="J56" s="30">
        <f t="shared" si="6"/>
        <v>0</v>
      </c>
      <c r="K56" s="20">
        <f t="shared" si="7"/>
        <v>0</v>
      </c>
      <c r="L56" s="31">
        <f t="shared" si="47"/>
        <v>0</v>
      </c>
      <c r="M56" s="130">
        <f t="shared" si="2"/>
        <v>0</v>
      </c>
      <c r="N56" s="256"/>
      <c r="O56" s="243"/>
      <c r="P56" s="257"/>
      <c r="Q56" s="1"/>
      <c r="R56" s="1"/>
      <c r="S56" s="1"/>
    </row>
    <row r="57" spans="1:19" ht="25.5" hidden="1" customHeight="1" outlineLevel="3" x14ac:dyDescent="0.25">
      <c r="A57" s="138" t="s">
        <v>543</v>
      </c>
      <c r="B57" s="8" t="s">
        <v>25</v>
      </c>
      <c r="C57" s="116" t="s">
        <v>161</v>
      </c>
      <c r="D57" s="276"/>
      <c r="E57" s="115" t="s">
        <v>125</v>
      </c>
      <c r="F57" s="99">
        <f>F52+F53+F54+F55</f>
        <v>215.34</v>
      </c>
      <c r="G57" s="242"/>
      <c r="H57" s="243"/>
      <c r="I57" s="25">
        <f t="shared" si="5"/>
        <v>0</v>
      </c>
      <c r="J57" s="30">
        <f t="shared" si="6"/>
        <v>0</v>
      </c>
      <c r="K57" s="20">
        <f t="shared" si="7"/>
        <v>0</v>
      </c>
      <c r="L57" s="31">
        <f t="shared" si="47"/>
        <v>0</v>
      </c>
      <c r="M57" s="130">
        <f t="shared" si="2"/>
        <v>0</v>
      </c>
      <c r="N57" s="256"/>
      <c r="O57" s="243"/>
      <c r="P57" s="257"/>
      <c r="Q57" s="1"/>
      <c r="R57" s="1"/>
      <c r="S57" s="1"/>
    </row>
    <row r="58" spans="1:19" ht="25.5" customHeight="1" outlineLevel="2" collapsed="1" x14ac:dyDescent="0.25">
      <c r="A58" s="138" t="s">
        <v>544</v>
      </c>
      <c r="B58" s="8" t="s">
        <v>5</v>
      </c>
      <c r="C58" s="114" t="s">
        <v>115</v>
      </c>
      <c r="D58" s="239"/>
      <c r="E58" s="115"/>
      <c r="F58" s="99"/>
      <c r="G58" s="242"/>
      <c r="H58" s="243"/>
      <c r="I58" s="25"/>
      <c r="J58" s="30">
        <f t="shared" ref="J58" si="48">SUBTOTAL(9,J59:J64)</f>
        <v>0</v>
      </c>
      <c r="K58" s="20">
        <f t="shared" ref="K58" si="49">SUBTOTAL(9,K59:K64)</f>
        <v>0</v>
      </c>
      <c r="L58" s="31">
        <f>SUBTOTAL(9,L59:L64)</f>
        <v>0</v>
      </c>
      <c r="M58" s="130">
        <f t="shared" si="2"/>
        <v>0</v>
      </c>
      <c r="N58" s="256">
        <f t="shared" ref="N58" si="50">SUBTOTAL(9,N59:N64)</f>
        <v>0</v>
      </c>
      <c r="O58" s="243">
        <f t="shared" ref="O58" si="51">SUBTOTAL(9,O59:O64)</f>
        <v>0</v>
      </c>
      <c r="P58" s="257">
        <f>SUBTOTAL(9,P59:P64)</f>
        <v>0</v>
      </c>
      <c r="Q58" s="1"/>
      <c r="R58" s="1"/>
      <c r="S58" s="1"/>
    </row>
    <row r="59" spans="1:19" ht="25.5" hidden="1" customHeight="1" outlineLevel="3" x14ac:dyDescent="0.25">
      <c r="A59" s="138" t="s">
        <v>545</v>
      </c>
      <c r="B59" s="8" t="s">
        <v>25</v>
      </c>
      <c r="C59" s="116" t="s">
        <v>205</v>
      </c>
      <c r="D59" s="276"/>
      <c r="E59" s="115" t="s">
        <v>126</v>
      </c>
      <c r="F59" s="99">
        <v>24402</v>
      </c>
      <c r="G59" s="242"/>
      <c r="H59" s="243"/>
      <c r="I59" s="25">
        <f t="shared" si="5"/>
        <v>0</v>
      </c>
      <c r="J59" s="24">
        <f t="shared" si="6"/>
        <v>0</v>
      </c>
      <c r="K59" s="18">
        <f t="shared" si="7"/>
        <v>0</v>
      </c>
      <c r="L59" s="25">
        <f t="shared" si="47"/>
        <v>0</v>
      </c>
      <c r="M59" s="130">
        <f t="shared" si="2"/>
        <v>0</v>
      </c>
      <c r="N59" s="256"/>
      <c r="O59" s="243"/>
      <c r="P59" s="257"/>
      <c r="Q59" s="1"/>
      <c r="R59" s="1"/>
      <c r="S59" s="1"/>
    </row>
    <row r="60" spans="1:19" ht="25.5" hidden="1" customHeight="1" outlineLevel="3" x14ac:dyDescent="0.25">
      <c r="A60" s="138" t="s">
        <v>538</v>
      </c>
      <c r="B60" s="8" t="s">
        <v>25</v>
      </c>
      <c r="C60" s="116" t="s">
        <v>172</v>
      </c>
      <c r="D60" s="276"/>
      <c r="E60" s="115" t="s">
        <v>126</v>
      </c>
      <c r="F60" s="99">
        <f>4720*0.1</f>
        <v>472</v>
      </c>
      <c r="G60" s="242"/>
      <c r="H60" s="243"/>
      <c r="I60" s="25">
        <f t="shared" si="5"/>
        <v>0</v>
      </c>
      <c r="J60" s="24">
        <f t="shared" si="6"/>
        <v>0</v>
      </c>
      <c r="K60" s="18">
        <f t="shared" si="7"/>
        <v>0</v>
      </c>
      <c r="L60" s="25">
        <f t="shared" si="47"/>
        <v>0</v>
      </c>
      <c r="M60" s="130">
        <f t="shared" si="2"/>
        <v>0</v>
      </c>
      <c r="N60" s="256"/>
      <c r="O60" s="243"/>
      <c r="P60" s="257"/>
      <c r="Q60" s="1"/>
      <c r="R60" s="1"/>
      <c r="S60" s="1"/>
    </row>
    <row r="61" spans="1:19" ht="25.5" hidden="1" customHeight="1" outlineLevel="3" x14ac:dyDescent="0.25">
      <c r="A61" s="138" t="s">
        <v>546</v>
      </c>
      <c r="B61" s="8" t="s">
        <v>25</v>
      </c>
      <c r="C61" s="116" t="s">
        <v>160</v>
      </c>
      <c r="D61" s="276"/>
      <c r="E61" s="115" t="s">
        <v>126</v>
      </c>
      <c r="F61" s="99">
        <v>2784</v>
      </c>
      <c r="G61" s="242"/>
      <c r="H61" s="243"/>
      <c r="I61" s="25">
        <f t="shared" si="5"/>
        <v>0</v>
      </c>
      <c r="J61" s="24">
        <f t="shared" si="6"/>
        <v>0</v>
      </c>
      <c r="K61" s="18">
        <f t="shared" si="7"/>
        <v>0</v>
      </c>
      <c r="L61" s="25">
        <f t="shared" si="47"/>
        <v>0</v>
      </c>
      <c r="M61" s="130">
        <f t="shared" si="2"/>
        <v>0</v>
      </c>
      <c r="N61" s="256"/>
      <c r="O61" s="243"/>
      <c r="P61" s="257"/>
      <c r="Q61" s="1"/>
      <c r="R61" s="1"/>
      <c r="S61" s="1"/>
    </row>
    <row r="62" spans="1:19" ht="25.5" hidden="1" customHeight="1" outlineLevel="3" x14ac:dyDescent="0.25">
      <c r="A62" s="138" t="s">
        <v>547</v>
      </c>
      <c r="B62" s="8" t="s">
        <v>25</v>
      </c>
      <c r="C62" s="116" t="s">
        <v>208</v>
      </c>
      <c r="D62" s="276"/>
      <c r="E62" s="115" t="s">
        <v>126</v>
      </c>
      <c r="F62" s="99">
        <v>892</v>
      </c>
      <c r="G62" s="242"/>
      <c r="H62" s="243"/>
      <c r="I62" s="25">
        <f t="shared" si="5"/>
        <v>0</v>
      </c>
      <c r="J62" s="24">
        <f t="shared" si="6"/>
        <v>0</v>
      </c>
      <c r="K62" s="18">
        <f t="shared" si="7"/>
        <v>0</v>
      </c>
      <c r="L62" s="25">
        <f t="shared" si="47"/>
        <v>0</v>
      </c>
      <c r="M62" s="130">
        <f t="shared" si="2"/>
        <v>0</v>
      </c>
      <c r="N62" s="256"/>
      <c r="O62" s="243"/>
      <c r="P62" s="257"/>
      <c r="Q62" s="1"/>
      <c r="R62" s="1"/>
      <c r="S62" s="1"/>
    </row>
    <row r="63" spans="1:19" ht="25.5" hidden="1" customHeight="1" outlineLevel="3" x14ac:dyDescent="0.25">
      <c r="A63" s="138" t="s">
        <v>548</v>
      </c>
      <c r="B63" s="8" t="s">
        <v>25</v>
      </c>
      <c r="C63" s="116" t="s">
        <v>207</v>
      </c>
      <c r="D63" s="276"/>
      <c r="E63" s="115" t="s">
        <v>126</v>
      </c>
      <c r="F63" s="99">
        <f>F59+F60+F62</f>
        <v>25766</v>
      </c>
      <c r="G63" s="242"/>
      <c r="H63" s="243"/>
      <c r="I63" s="25">
        <f t="shared" si="5"/>
        <v>0</v>
      </c>
      <c r="J63" s="24">
        <f t="shared" si="6"/>
        <v>0</v>
      </c>
      <c r="K63" s="18">
        <f t="shared" si="7"/>
        <v>0</v>
      </c>
      <c r="L63" s="25">
        <f t="shared" si="47"/>
        <v>0</v>
      </c>
      <c r="M63" s="130">
        <f t="shared" si="2"/>
        <v>0</v>
      </c>
      <c r="N63" s="256"/>
      <c r="O63" s="243"/>
      <c r="P63" s="257"/>
      <c r="Q63" s="1"/>
      <c r="R63" s="1"/>
      <c r="S63" s="1"/>
    </row>
    <row r="64" spans="1:19" ht="25.5" hidden="1" customHeight="1" outlineLevel="3" x14ac:dyDescent="0.25">
      <c r="A64" s="138" t="s">
        <v>549</v>
      </c>
      <c r="B64" s="8" t="s">
        <v>25</v>
      </c>
      <c r="C64" s="116" t="s">
        <v>206</v>
      </c>
      <c r="D64" s="276"/>
      <c r="E64" s="115" t="s">
        <v>126</v>
      </c>
      <c r="F64" s="99">
        <v>404</v>
      </c>
      <c r="G64" s="242"/>
      <c r="H64" s="243"/>
      <c r="I64" s="25">
        <f t="shared" si="5"/>
        <v>0</v>
      </c>
      <c r="J64" s="24">
        <f t="shared" si="6"/>
        <v>0</v>
      </c>
      <c r="K64" s="18">
        <f t="shared" si="7"/>
        <v>0</v>
      </c>
      <c r="L64" s="25">
        <f t="shared" si="47"/>
        <v>0</v>
      </c>
      <c r="M64" s="130">
        <f t="shared" si="2"/>
        <v>0</v>
      </c>
      <c r="N64" s="256"/>
      <c r="O64" s="243"/>
      <c r="P64" s="257"/>
      <c r="Q64" s="1"/>
      <c r="R64" s="1"/>
      <c r="S64" s="1"/>
    </row>
    <row r="65" spans="1:19" ht="25.5" outlineLevel="2" x14ac:dyDescent="0.25">
      <c r="A65" s="139" t="s">
        <v>21</v>
      </c>
      <c r="B65" s="9" t="s">
        <v>5</v>
      </c>
      <c r="C65" s="117" t="s">
        <v>22</v>
      </c>
      <c r="D65" s="277"/>
      <c r="E65" s="118" t="s">
        <v>669</v>
      </c>
      <c r="F65" s="101">
        <v>1</v>
      </c>
      <c r="G65" s="271"/>
      <c r="H65" s="259"/>
      <c r="I65" s="31">
        <f t="shared" si="5"/>
        <v>0</v>
      </c>
      <c r="J65" s="30">
        <f t="shared" si="6"/>
        <v>0</v>
      </c>
      <c r="K65" s="20">
        <f t="shared" si="7"/>
        <v>0</v>
      </c>
      <c r="L65" s="25">
        <f t="shared" si="47"/>
        <v>0</v>
      </c>
      <c r="M65" s="131">
        <f t="shared" si="2"/>
        <v>0</v>
      </c>
      <c r="N65" s="258"/>
      <c r="O65" s="259"/>
      <c r="P65" s="260"/>
      <c r="Q65" s="1"/>
      <c r="R65" s="1"/>
      <c r="S65" s="1"/>
    </row>
    <row r="66" spans="1:19" ht="25.5" outlineLevel="1" x14ac:dyDescent="0.25">
      <c r="A66" s="136">
        <v>442</v>
      </c>
      <c r="B66" s="10" t="s">
        <v>7</v>
      </c>
      <c r="C66" s="110" t="s">
        <v>136</v>
      </c>
      <c r="D66" s="274"/>
      <c r="E66" s="111"/>
      <c r="F66" s="98"/>
      <c r="G66" s="269"/>
      <c r="H66" s="251"/>
      <c r="I66" s="29"/>
      <c r="J66" s="28">
        <f t="shared" ref="J66:K66" si="52">SUBTOTAL(9,J67:J78)</f>
        <v>0</v>
      </c>
      <c r="K66" s="19">
        <f t="shared" si="52"/>
        <v>0</v>
      </c>
      <c r="L66" s="29">
        <f>SUBTOTAL(9,L67:L78)</f>
        <v>0</v>
      </c>
      <c r="M66" s="128">
        <f t="shared" si="2"/>
        <v>0</v>
      </c>
      <c r="N66" s="250">
        <f t="shared" ref="N66" si="53">SUBTOTAL(9,N67:N78)</f>
        <v>0</v>
      </c>
      <c r="O66" s="251">
        <f t="shared" ref="O66" si="54">SUBTOTAL(9,O67:O78)</f>
        <v>0</v>
      </c>
      <c r="P66" s="252">
        <f>SUBTOTAL(9,P67:P78)</f>
        <v>0</v>
      </c>
      <c r="Q66" s="1"/>
      <c r="R66" s="1"/>
      <c r="S66" s="1"/>
    </row>
    <row r="67" spans="1:19" ht="25.5" outlineLevel="2" x14ac:dyDescent="0.25">
      <c r="A67" s="139" t="s">
        <v>23</v>
      </c>
      <c r="B67" s="9" t="s">
        <v>5</v>
      </c>
      <c r="C67" s="117" t="s">
        <v>24</v>
      </c>
      <c r="D67" s="277"/>
      <c r="E67" s="118" t="s">
        <v>669</v>
      </c>
      <c r="F67" s="101">
        <v>1</v>
      </c>
      <c r="G67" s="271"/>
      <c r="H67" s="259"/>
      <c r="I67" s="31">
        <f t="shared" si="5"/>
        <v>0</v>
      </c>
      <c r="J67" s="30">
        <f t="shared" si="6"/>
        <v>0</v>
      </c>
      <c r="K67" s="20">
        <f t="shared" si="7"/>
        <v>0</v>
      </c>
      <c r="L67" s="31">
        <f t="shared" si="47"/>
        <v>0</v>
      </c>
      <c r="M67" s="131">
        <f t="shared" si="2"/>
        <v>0</v>
      </c>
      <c r="N67" s="258"/>
      <c r="O67" s="259"/>
      <c r="P67" s="260"/>
      <c r="Q67" s="1"/>
      <c r="R67" s="1"/>
      <c r="S67" s="1"/>
    </row>
    <row r="68" spans="1:19" ht="25.5" outlineLevel="2" x14ac:dyDescent="0.25">
      <c r="A68" s="139" t="s">
        <v>26</v>
      </c>
      <c r="B68" s="8" t="s">
        <v>5</v>
      </c>
      <c r="C68" s="114" t="s">
        <v>166</v>
      </c>
      <c r="D68" s="239"/>
      <c r="E68" s="115" t="s">
        <v>127</v>
      </c>
      <c r="F68" s="99">
        <v>4720</v>
      </c>
      <c r="G68" s="242"/>
      <c r="H68" s="243"/>
      <c r="I68" s="25">
        <f t="shared" si="5"/>
        <v>0</v>
      </c>
      <c r="J68" s="24">
        <f t="shared" si="6"/>
        <v>0</v>
      </c>
      <c r="K68" s="18">
        <f t="shared" si="7"/>
        <v>0</v>
      </c>
      <c r="L68" s="31">
        <f t="shared" si="47"/>
        <v>0</v>
      </c>
      <c r="M68" s="130">
        <f t="shared" si="2"/>
        <v>0</v>
      </c>
      <c r="N68" s="256"/>
      <c r="O68" s="243"/>
      <c r="P68" s="257"/>
      <c r="Q68" s="1"/>
      <c r="R68" s="1"/>
      <c r="S68" s="1"/>
    </row>
    <row r="69" spans="1:19" ht="25.5" customHeight="1" outlineLevel="2" x14ac:dyDescent="0.25">
      <c r="A69" s="139" t="s">
        <v>27</v>
      </c>
      <c r="B69" s="8" t="s">
        <v>5</v>
      </c>
      <c r="C69" s="114" t="s">
        <v>167</v>
      </c>
      <c r="D69" s="276"/>
      <c r="E69" s="115" t="s">
        <v>127</v>
      </c>
      <c r="F69" s="99">
        <v>4663</v>
      </c>
      <c r="G69" s="242"/>
      <c r="H69" s="243"/>
      <c r="I69" s="25">
        <f t="shared" si="5"/>
        <v>0</v>
      </c>
      <c r="J69" s="24">
        <f t="shared" si="6"/>
        <v>0</v>
      </c>
      <c r="K69" s="18">
        <f t="shared" si="7"/>
        <v>0</v>
      </c>
      <c r="L69" s="31">
        <f t="shared" si="47"/>
        <v>0</v>
      </c>
      <c r="M69" s="130">
        <f t="shared" si="2"/>
        <v>0</v>
      </c>
      <c r="N69" s="256"/>
      <c r="O69" s="243"/>
      <c r="P69" s="257"/>
      <c r="Q69" s="1"/>
      <c r="R69" s="1"/>
      <c r="S69" s="1"/>
    </row>
    <row r="70" spans="1:19" ht="25.5" customHeight="1" outlineLevel="2" x14ac:dyDescent="0.25">
      <c r="A70" s="139" t="s">
        <v>28</v>
      </c>
      <c r="B70" s="8" t="s">
        <v>5</v>
      </c>
      <c r="C70" s="114" t="s">
        <v>163</v>
      </c>
      <c r="D70" s="276"/>
      <c r="E70" s="115" t="s">
        <v>127</v>
      </c>
      <c r="F70" s="99">
        <v>4663</v>
      </c>
      <c r="G70" s="242"/>
      <c r="H70" s="243"/>
      <c r="I70" s="25">
        <f t="shared" si="5"/>
        <v>0</v>
      </c>
      <c r="J70" s="24">
        <f t="shared" si="6"/>
        <v>0</v>
      </c>
      <c r="K70" s="18">
        <f t="shared" si="7"/>
        <v>0</v>
      </c>
      <c r="L70" s="31">
        <f t="shared" si="47"/>
        <v>0</v>
      </c>
      <c r="M70" s="130">
        <f t="shared" si="2"/>
        <v>0</v>
      </c>
      <c r="N70" s="256"/>
      <c r="O70" s="243"/>
      <c r="P70" s="257"/>
      <c r="Q70" s="1"/>
      <c r="R70" s="1"/>
      <c r="S70" s="1"/>
    </row>
    <row r="71" spans="1:19" ht="25.5" customHeight="1" outlineLevel="2" x14ac:dyDescent="0.25">
      <c r="A71" s="139" t="s">
        <v>672</v>
      </c>
      <c r="B71" s="8" t="s">
        <v>5</v>
      </c>
      <c r="C71" s="114" t="s">
        <v>164</v>
      </c>
      <c r="D71" s="276"/>
      <c r="E71" s="115" t="s">
        <v>127</v>
      </c>
      <c r="F71" s="99">
        <v>4580</v>
      </c>
      <c r="G71" s="242"/>
      <c r="H71" s="243"/>
      <c r="I71" s="25">
        <f t="shared" si="5"/>
        <v>0</v>
      </c>
      <c r="J71" s="24">
        <f t="shared" si="6"/>
        <v>0</v>
      </c>
      <c r="K71" s="18">
        <f t="shared" si="7"/>
        <v>0</v>
      </c>
      <c r="L71" s="31">
        <f t="shared" si="47"/>
        <v>0</v>
      </c>
      <c r="M71" s="130">
        <f t="shared" si="2"/>
        <v>0</v>
      </c>
      <c r="N71" s="256"/>
      <c r="O71" s="243"/>
      <c r="P71" s="257"/>
      <c r="Q71" s="1"/>
      <c r="R71" s="1"/>
      <c r="S71" s="1"/>
    </row>
    <row r="72" spans="1:19" ht="25.5" customHeight="1" outlineLevel="2" x14ac:dyDescent="0.25">
      <c r="A72" s="139" t="s">
        <v>673</v>
      </c>
      <c r="B72" s="8" t="s">
        <v>5</v>
      </c>
      <c r="C72" s="114" t="s">
        <v>165</v>
      </c>
      <c r="D72" s="276"/>
      <c r="E72" s="115" t="s">
        <v>127</v>
      </c>
      <c r="F72" s="99">
        <v>4580</v>
      </c>
      <c r="G72" s="242"/>
      <c r="H72" s="243"/>
      <c r="I72" s="25">
        <f t="shared" si="5"/>
        <v>0</v>
      </c>
      <c r="J72" s="24">
        <f t="shared" si="6"/>
        <v>0</v>
      </c>
      <c r="K72" s="18">
        <f t="shared" si="7"/>
        <v>0</v>
      </c>
      <c r="L72" s="31">
        <f t="shared" si="47"/>
        <v>0</v>
      </c>
      <c r="M72" s="130">
        <f t="shared" si="2"/>
        <v>0</v>
      </c>
      <c r="N72" s="256"/>
      <c r="O72" s="243"/>
      <c r="P72" s="257"/>
      <c r="Q72" s="1"/>
      <c r="R72" s="1"/>
      <c r="S72" s="1"/>
    </row>
    <row r="73" spans="1:19" ht="25.5" customHeight="1" outlineLevel="2" x14ac:dyDescent="0.25">
      <c r="A73" s="139" t="s">
        <v>674</v>
      </c>
      <c r="B73" s="8" t="s">
        <v>5</v>
      </c>
      <c r="C73" s="114" t="s">
        <v>162</v>
      </c>
      <c r="D73" s="276"/>
      <c r="E73" s="115" t="s">
        <v>127</v>
      </c>
      <c r="F73" s="99">
        <v>4580</v>
      </c>
      <c r="G73" s="242"/>
      <c r="H73" s="243"/>
      <c r="I73" s="25">
        <f t="shared" si="5"/>
        <v>0</v>
      </c>
      <c r="J73" s="24">
        <f t="shared" si="6"/>
        <v>0</v>
      </c>
      <c r="K73" s="18">
        <f t="shared" si="7"/>
        <v>0</v>
      </c>
      <c r="L73" s="31">
        <f t="shared" si="47"/>
        <v>0</v>
      </c>
      <c r="M73" s="130">
        <f t="shared" si="2"/>
        <v>0</v>
      </c>
      <c r="N73" s="256"/>
      <c r="O73" s="243"/>
      <c r="P73" s="257"/>
      <c r="Q73" s="1"/>
      <c r="R73" s="1"/>
      <c r="S73" s="1"/>
    </row>
    <row r="74" spans="1:19" ht="25.5" outlineLevel="2" x14ac:dyDescent="0.25">
      <c r="A74" s="139" t="s">
        <v>675</v>
      </c>
      <c r="B74" s="8" t="s">
        <v>5</v>
      </c>
      <c r="C74" s="114" t="s">
        <v>168</v>
      </c>
      <c r="D74" s="276"/>
      <c r="E74" s="115" t="s">
        <v>127</v>
      </c>
      <c r="F74" s="99">
        <v>1905</v>
      </c>
      <c r="G74" s="242"/>
      <c r="H74" s="243"/>
      <c r="I74" s="25">
        <f t="shared" si="5"/>
        <v>0</v>
      </c>
      <c r="J74" s="24">
        <f t="shared" si="6"/>
        <v>0</v>
      </c>
      <c r="K74" s="18">
        <f t="shared" si="7"/>
        <v>0</v>
      </c>
      <c r="L74" s="31">
        <f t="shared" si="47"/>
        <v>0</v>
      </c>
      <c r="M74" s="130">
        <f t="shared" si="2"/>
        <v>0</v>
      </c>
      <c r="N74" s="256"/>
      <c r="O74" s="243"/>
      <c r="P74" s="257"/>
      <c r="Q74" s="1"/>
      <c r="R74" s="1"/>
      <c r="S74" s="1"/>
    </row>
    <row r="75" spans="1:19" ht="25.5" customHeight="1" outlineLevel="2" x14ac:dyDescent="0.25">
      <c r="A75" s="139" t="s">
        <v>676</v>
      </c>
      <c r="B75" s="8" t="s">
        <v>5</v>
      </c>
      <c r="C75" s="114" t="s">
        <v>169</v>
      </c>
      <c r="D75" s="276"/>
      <c r="E75" s="115" t="s">
        <v>127</v>
      </c>
      <c r="F75" s="99">
        <v>400</v>
      </c>
      <c r="G75" s="242"/>
      <c r="H75" s="243"/>
      <c r="I75" s="25">
        <f t="shared" si="5"/>
        <v>0</v>
      </c>
      <c r="J75" s="24">
        <f t="shared" si="6"/>
        <v>0</v>
      </c>
      <c r="K75" s="18">
        <f t="shared" si="7"/>
        <v>0</v>
      </c>
      <c r="L75" s="31">
        <f t="shared" si="47"/>
        <v>0</v>
      </c>
      <c r="M75" s="130">
        <f t="shared" si="2"/>
        <v>0</v>
      </c>
      <c r="N75" s="256"/>
      <c r="O75" s="243"/>
      <c r="P75" s="257"/>
      <c r="Q75" s="1"/>
      <c r="R75" s="1"/>
      <c r="S75" s="1"/>
    </row>
    <row r="76" spans="1:19" ht="25.5" customHeight="1" outlineLevel="2" x14ac:dyDescent="0.25">
      <c r="A76" s="139" t="s">
        <v>677</v>
      </c>
      <c r="B76" s="8" t="s">
        <v>5</v>
      </c>
      <c r="C76" s="114" t="s">
        <v>258</v>
      </c>
      <c r="D76" s="276"/>
      <c r="E76" s="115" t="s">
        <v>127</v>
      </c>
      <c r="F76" s="99">
        <v>1905</v>
      </c>
      <c r="G76" s="242"/>
      <c r="H76" s="243"/>
      <c r="I76" s="25">
        <f t="shared" si="5"/>
        <v>0</v>
      </c>
      <c r="J76" s="24">
        <f t="shared" si="6"/>
        <v>0</v>
      </c>
      <c r="K76" s="18">
        <f t="shared" si="7"/>
        <v>0</v>
      </c>
      <c r="L76" s="31">
        <f t="shared" si="47"/>
        <v>0</v>
      </c>
      <c r="M76" s="130">
        <f t="shared" si="2"/>
        <v>0</v>
      </c>
      <c r="N76" s="256"/>
      <c r="O76" s="243"/>
      <c r="P76" s="257"/>
      <c r="Q76" s="1"/>
      <c r="R76" s="1"/>
      <c r="S76" s="1"/>
    </row>
    <row r="77" spans="1:19" ht="25.5" customHeight="1" outlineLevel="2" x14ac:dyDescent="0.25">
      <c r="A77" s="139" t="s">
        <v>678</v>
      </c>
      <c r="B77" s="8" t="s">
        <v>5</v>
      </c>
      <c r="C77" s="114" t="s">
        <v>257</v>
      </c>
      <c r="D77" s="276"/>
      <c r="E77" s="115" t="s">
        <v>127</v>
      </c>
      <c r="F77" s="99">
        <f>F74</f>
        <v>1905</v>
      </c>
      <c r="G77" s="242"/>
      <c r="H77" s="243"/>
      <c r="I77" s="25">
        <f t="shared" si="5"/>
        <v>0</v>
      </c>
      <c r="J77" s="24">
        <f t="shared" si="6"/>
        <v>0</v>
      </c>
      <c r="K77" s="18">
        <f t="shared" si="7"/>
        <v>0</v>
      </c>
      <c r="L77" s="31">
        <f t="shared" si="47"/>
        <v>0</v>
      </c>
      <c r="M77" s="130">
        <f t="shared" si="2"/>
        <v>0</v>
      </c>
      <c r="N77" s="256"/>
      <c r="O77" s="243"/>
      <c r="P77" s="257"/>
      <c r="Q77" s="1"/>
      <c r="R77" s="1"/>
      <c r="S77" s="1"/>
    </row>
    <row r="78" spans="1:19" ht="25.5" outlineLevel="2" x14ac:dyDescent="0.25">
      <c r="A78" s="139" t="s">
        <v>29</v>
      </c>
      <c r="B78" s="8" t="s">
        <v>5</v>
      </c>
      <c r="C78" s="114" t="s">
        <v>30</v>
      </c>
      <c r="D78" s="239"/>
      <c r="E78" s="115" t="s">
        <v>669</v>
      </c>
      <c r="F78" s="99">
        <v>1</v>
      </c>
      <c r="G78" s="242"/>
      <c r="H78" s="243"/>
      <c r="I78" s="25">
        <f t="shared" ref="I78:I132" si="55">G78+H78</f>
        <v>0</v>
      </c>
      <c r="J78" s="24">
        <f t="shared" ref="J78:J132" si="56">G78*F78</f>
        <v>0</v>
      </c>
      <c r="K78" s="18">
        <f t="shared" ref="K78:K132" si="57">F78*H78</f>
        <v>0</v>
      </c>
      <c r="L78" s="31">
        <f t="shared" si="47"/>
        <v>0</v>
      </c>
      <c r="M78" s="130">
        <f t="shared" si="2"/>
        <v>0</v>
      </c>
      <c r="N78" s="256"/>
      <c r="O78" s="243"/>
      <c r="P78" s="257"/>
      <c r="Q78" s="1"/>
      <c r="R78" s="1"/>
      <c r="S78" s="1"/>
    </row>
    <row r="79" spans="1:19" ht="25.5" outlineLevel="1" x14ac:dyDescent="0.25">
      <c r="A79" s="136">
        <v>443</v>
      </c>
      <c r="B79" s="10" t="s">
        <v>7</v>
      </c>
      <c r="C79" s="110" t="s">
        <v>31</v>
      </c>
      <c r="D79" s="274"/>
      <c r="E79" s="111"/>
      <c r="F79" s="98"/>
      <c r="G79" s="269"/>
      <c r="H79" s="251"/>
      <c r="I79" s="29"/>
      <c r="J79" s="28">
        <f t="shared" ref="J79:K79" si="58">SUBTOTAL(9,J80:J85)</f>
        <v>0</v>
      </c>
      <c r="K79" s="19">
        <f t="shared" si="58"/>
        <v>0</v>
      </c>
      <c r="L79" s="29">
        <f>SUBTOTAL(9,L80:L85)</f>
        <v>0</v>
      </c>
      <c r="M79" s="128">
        <f t="shared" si="2"/>
        <v>0</v>
      </c>
      <c r="N79" s="250">
        <f t="shared" ref="N79" si="59">SUBTOTAL(9,N80:N85)</f>
        <v>0</v>
      </c>
      <c r="O79" s="251">
        <f t="shared" ref="O79" si="60">SUBTOTAL(9,O80:O85)</f>
        <v>0</v>
      </c>
      <c r="P79" s="252">
        <f>SUBTOTAL(9,P80:P85)</f>
        <v>0</v>
      </c>
      <c r="Q79" s="1"/>
      <c r="R79" s="1"/>
      <c r="S79" s="1"/>
    </row>
    <row r="80" spans="1:19" ht="25.5" outlineLevel="2" x14ac:dyDescent="0.25">
      <c r="A80" s="139" t="s">
        <v>32</v>
      </c>
      <c r="B80" s="8" t="s">
        <v>5</v>
      </c>
      <c r="C80" s="114" t="s">
        <v>128</v>
      </c>
      <c r="D80" s="239"/>
      <c r="E80" s="115" t="s">
        <v>126</v>
      </c>
      <c r="F80" s="99">
        <v>4233</v>
      </c>
      <c r="G80" s="242"/>
      <c r="H80" s="243"/>
      <c r="I80" s="25">
        <f t="shared" si="55"/>
        <v>0</v>
      </c>
      <c r="J80" s="24">
        <f t="shared" si="56"/>
        <v>0</v>
      </c>
      <c r="K80" s="18">
        <f t="shared" si="57"/>
        <v>0</v>
      </c>
      <c r="L80" s="25">
        <f t="shared" si="47"/>
        <v>0</v>
      </c>
      <c r="M80" s="130">
        <f t="shared" si="2"/>
        <v>0</v>
      </c>
      <c r="N80" s="256"/>
      <c r="O80" s="243"/>
      <c r="P80" s="257"/>
      <c r="Q80" s="1"/>
      <c r="R80" s="1"/>
      <c r="S80" s="1"/>
    </row>
    <row r="81" spans="1:19" ht="38.25" outlineLevel="2" x14ac:dyDescent="0.25">
      <c r="A81" s="139" t="s">
        <v>33</v>
      </c>
      <c r="B81" s="8" t="s">
        <v>5</v>
      </c>
      <c r="C81" s="114" t="s">
        <v>135</v>
      </c>
      <c r="D81" s="239"/>
      <c r="E81" s="115" t="s">
        <v>126</v>
      </c>
      <c r="F81" s="99">
        <v>720.5</v>
      </c>
      <c r="G81" s="242"/>
      <c r="H81" s="243"/>
      <c r="I81" s="25">
        <f t="shared" si="55"/>
        <v>0</v>
      </c>
      <c r="J81" s="24">
        <f t="shared" si="56"/>
        <v>0</v>
      </c>
      <c r="K81" s="18">
        <f t="shared" si="57"/>
        <v>0</v>
      </c>
      <c r="L81" s="25">
        <f t="shared" si="47"/>
        <v>0</v>
      </c>
      <c r="M81" s="130">
        <f t="shared" si="2"/>
        <v>0</v>
      </c>
      <c r="N81" s="256"/>
      <c r="O81" s="243"/>
      <c r="P81" s="257"/>
      <c r="Q81" s="1"/>
      <c r="R81" s="1"/>
      <c r="S81" s="1"/>
    </row>
    <row r="82" spans="1:19" ht="25.5" outlineLevel="2" x14ac:dyDescent="0.25">
      <c r="A82" s="139" t="s">
        <v>34</v>
      </c>
      <c r="B82" s="8" t="s">
        <v>5</v>
      </c>
      <c r="C82" s="114" t="s">
        <v>134</v>
      </c>
      <c r="D82" s="239"/>
      <c r="E82" s="115" t="s">
        <v>126</v>
      </c>
      <c r="F82" s="99">
        <v>71.2</v>
      </c>
      <c r="G82" s="242"/>
      <c r="H82" s="243"/>
      <c r="I82" s="25">
        <f t="shared" si="55"/>
        <v>0</v>
      </c>
      <c r="J82" s="24">
        <f t="shared" si="56"/>
        <v>0</v>
      </c>
      <c r="K82" s="18">
        <f t="shared" si="57"/>
        <v>0</v>
      </c>
      <c r="L82" s="25">
        <f t="shared" si="47"/>
        <v>0</v>
      </c>
      <c r="M82" s="130">
        <f t="shared" si="2"/>
        <v>0</v>
      </c>
      <c r="N82" s="256"/>
      <c r="O82" s="243"/>
      <c r="P82" s="257"/>
      <c r="Q82" s="1"/>
      <c r="R82" s="1"/>
      <c r="S82" s="1"/>
    </row>
    <row r="83" spans="1:19" ht="39" customHeight="1" outlineLevel="2" x14ac:dyDescent="0.25">
      <c r="A83" s="139" t="s">
        <v>35</v>
      </c>
      <c r="B83" s="8" t="s">
        <v>5</v>
      </c>
      <c r="C83" s="114" t="s">
        <v>133</v>
      </c>
      <c r="D83" s="239"/>
      <c r="E83" s="115" t="s">
        <v>126</v>
      </c>
      <c r="F83" s="99">
        <v>1117</v>
      </c>
      <c r="G83" s="242"/>
      <c r="H83" s="243"/>
      <c r="I83" s="25">
        <f t="shared" si="55"/>
        <v>0</v>
      </c>
      <c r="J83" s="24">
        <f t="shared" si="56"/>
        <v>0</v>
      </c>
      <c r="K83" s="18">
        <f t="shared" si="57"/>
        <v>0</v>
      </c>
      <c r="L83" s="25">
        <f t="shared" si="47"/>
        <v>0</v>
      </c>
      <c r="M83" s="130">
        <f t="shared" si="2"/>
        <v>0</v>
      </c>
      <c r="N83" s="256"/>
      <c r="O83" s="243"/>
      <c r="P83" s="257"/>
      <c r="Q83" s="1"/>
      <c r="R83" s="1"/>
      <c r="S83" s="1"/>
    </row>
    <row r="84" spans="1:19" ht="25.5" outlineLevel="2" x14ac:dyDescent="0.25">
      <c r="A84" s="139" t="s">
        <v>36</v>
      </c>
      <c r="B84" s="8" t="s">
        <v>5</v>
      </c>
      <c r="C84" s="114" t="s">
        <v>132</v>
      </c>
      <c r="D84" s="239"/>
      <c r="E84" s="115" t="s">
        <v>126</v>
      </c>
      <c r="F84" s="99">
        <v>34</v>
      </c>
      <c r="G84" s="242"/>
      <c r="H84" s="243"/>
      <c r="I84" s="25">
        <f t="shared" si="55"/>
        <v>0</v>
      </c>
      <c r="J84" s="24">
        <f t="shared" si="56"/>
        <v>0</v>
      </c>
      <c r="K84" s="18">
        <f t="shared" si="57"/>
        <v>0</v>
      </c>
      <c r="L84" s="25">
        <f t="shared" si="47"/>
        <v>0</v>
      </c>
      <c r="M84" s="130">
        <f t="shared" si="2"/>
        <v>0</v>
      </c>
      <c r="N84" s="256"/>
      <c r="O84" s="243"/>
      <c r="P84" s="257"/>
      <c r="Q84" s="1"/>
      <c r="R84" s="1"/>
      <c r="S84" s="1"/>
    </row>
    <row r="85" spans="1:19" ht="25.5" outlineLevel="2" x14ac:dyDescent="0.25">
      <c r="A85" s="139" t="s">
        <v>670</v>
      </c>
      <c r="B85" s="8" t="s">
        <v>5</v>
      </c>
      <c r="C85" s="114" t="s">
        <v>37</v>
      </c>
      <c r="D85" s="239"/>
      <c r="E85" s="115" t="s">
        <v>669</v>
      </c>
      <c r="F85" s="99">
        <v>1</v>
      </c>
      <c r="G85" s="242"/>
      <c r="H85" s="243"/>
      <c r="I85" s="25">
        <f t="shared" si="55"/>
        <v>0</v>
      </c>
      <c r="J85" s="24">
        <f t="shared" si="56"/>
        <v>0</v>
      </c>
      <c r="K85" s="18">
        <f t="shared" si="57"/>
        <v>0</v>
      </c>
      <c r="L85" s="25">
        <f t="shared" si="47"/>
        <v>0</v>
      </c>
      <c r="M85" s="130">
        <f t="shared" si="2"/>
        <v>0</v>
      </c>
      <c r="N85" s="256"/>
      <c r="O85" s="243"/>
      <c r="P85" s="257"/>
      <c r="Q85" s="1"/>
      <c r="R85" s="1"/>
      <c r="S85" s="1"/>
    </row>
    <row r="86" spans="1:19" ht="25.5" outlineLevel="1" x14ac:dyDescent="0.25">
      <c r="A86" s="136">
        <v>444</v>
      </c>
      <c r="B86" s="10" t="s">
        <v>7</v>
      </c>
      <c r="C86" s="110" t="s">
        <v>95</v>
      </c>
      <c r="D86" s="274"/>
      <c r="E86" s="111"/>
      <c r="F86" s="98"/>
      <c r="G86" s="269"/>
      <c r="H86" s="251"/>
      <c r="I86" s="29"/>
      <c r="J86" s="28">
        <f t="shared" ref="J86:K86" si="61">SUBTOTAL(9,J87:J93)</f>
        <v>0</v>
      </c>
      <c r="K86" s="19">
        <f t="shared" si="61"/>
        <v>0</v>
      </c>
      <c r="L86" s="29">
        <f>SUBTOTAL(9,L87:L93)</f>
        <v>0</v>
      </c>
      <c r="M86" s="128">
        <f t="shared" si="2"/>
        <v>0</v>
      </c>
      <c r="N86" s="250">
        <f t="shared" ref="N86" si="62">SUBTOTAL(9,N87:N93)</f>
        <v>0</v>
      </c>
      <c r="O86" s="251">
        <f t="shared" ref="O86" si="63">SUBTOTAL(9,O87:O93)</f>
        <v>0</v>
      </c>
      <c r="P86" s="252">
        <f>SUBTOTAL(9,P87:P93)</f>
        <v>0</v>
      </c>
      <c r="Q86" s="1"/>
      <c r="R86" s="1"/>
      <c r="S86" s="1"/>
    </row>
    <row r="87" spans="1:19" ht="153" outlineLevel="2" x14ac:dyDescent="0.25">
      <c r="A87" s="139" t="s">
        <v>38</v>
      </c>
      <c r="B87" s="8" t="s">
        <v>5</v>
      </c>
      <c r="C87" s="114" t="s">
        <v>277</v>
      </c>
      <c r="D87" s="239"/>
      <c r="E87" s="115" t="s">
        <v>127</v>
      </c>
      <c r="F87" s="99">
        <v>1188.55</v>
      </c>
      <c r="G87" s="242"/>
      <c r="H87" s="243"/>
      <c r="I87" s="25">
        <f t="shared" si="55"/>
        <v>0</v>
      </c>
      <c r="J87" s="24">
        <f t="shared" si="56"/>
        <v>0</v>
      </c>
      <c r="K87" s="18">
        <f t="shared" si="57"/>
        <v>0</v>
      </c>
      <c r="L87" s="25">
        <f t="shared" si="47"/>
        <v>0</v>
      </c>
      <c r="M87" s="130">
        <f t="shared" si="2"/>
        <v>0</v>
      </c>
      <c r="N87" s="256"/>
      <c r="O87" s="243"/>
      <c r="P87" s="257"/>
      <c r="Q87" s="1"/>
      <c r="R87" s="1"/>
      <c r="S87" s="1"/>
    </row>
    <row r="88" spans="1:19" ht="25.5" outlineLevel="2" collapsed="1" x14ac:dyDescent="0.25">
      <c r="A88" s="139" t="s">
        <v>550</v>
      </c>
      <c r="B88" s="8" t="s">
        <v>5</v>
      </c>
      <c r="C88" s="114" t="s">
        <v>39</v>
      </c>
      <c r="D88" s="239"/>
      <c r="E88" s="115"/>
      <c r="F88" s="99"/>
      <c r="G88" s="242"/>
      <c r="H88" s="243"/>
      <c r="I88" s="25"/>
      <c r="J88" s="24">
        <f t="shared" ref="J88:K88" si="64">SUBTOTAL(9,J89:J93)</f>
        <v>0</v>
      </c>
      <c r="K88" s="18">
        <f t="shared" si="64"/>
        <v>0</v>
      </c>
      <c r="L88" s="25">
        <f>SUBTOTAL(9,L89:L93)</f>
        <v>0</v>
      </c>
      <c r="M88" s="130">
        <f t="shared" ref="M88:M151" si="65">IFERROR(L88/$L$266,0)</f>
        <v>0</v>
      </c>
      <c r="N88" s="256"/>
      <c r="O88" s="243"/>
      <c r="P88" s="257"/>
      <c r="Q88" s="1"/>
      <c r="R88" s="1"/>
      <c r="S88" s="1"/>
    </row>
    <row r="89" spans="1:19" ht="38.25" hidden="1" outlineLevel="3" x14ac:dyDescent="0.25">
      <c r="A89" s="139" t="s">
        <v>551</v>
      </c>
      <c r="B89" s="8" t="s">
        <v>25</v>
      </c>
      <c r="C89" s="116" t="s">
        <v>137</v>
      </c>
      <c r="D89" s="276"/>
      <c r="E89" s="115" t="s">
        <v>126</v>
      </c>
      <c r="F89" s="99">
        <v>468</v>
      </c>
      <c r="G89" s="242"/>
      <c r="H89" s="243"/>
      <c r="I89" s="25">
        <f t="shared" si="55"/>
        <v>0</v>
      </c>
      <c r="J89" s="24">
        <f t="shared" si="56"/>
        <v>0</v>
      </c>
      <c r="K89" s="18">
        <f t="shared" si="57"/>
        <v>0</v>
      </c>
      <c r="L89" s="25">
        <f t="shared" si="47"/>
        <v>0</v>
      </c>
      <c r="M89" s="130">
        <f t="shared" si="65"/>
        <v>0</v>
      </c>
      <c r="N89" s="256"/>
      <c r="O89" s="243"/>
      <c r="P89" s="257"/>
      <c r="Q89" s="1"/>
      <c r="R89" s="1"/>
      <c r="S89" s="1"/>
    </row>
    <row r="90" spans="1:19" ht="38.25" hidden="1" outlineLevel="3" x14ac:dyDescent="0.25">
      <c r="A90" s="139" t="s">
        <v>552</v>
      </c>
      <c r="B90" s="8" t="s">
        <v>25</v>
      </c>
      <c r="C90" s="116" t="s">
        <v>138</v>
      </c>
      <c r="D90" s="276"/>
      <c r="E90" s="115" t="s">
        <v>126</v>
      </c>
      <c r="F90" s="99">
        <v>5.6</v>
      </c>
      <c r="G90" s="242"/>
      <c r="H90" s="243"/>
      <c r="I90" s="25">
        <f t="shared" si="55"/>
        <v>0</v>
      </c>
      <c r="J90" s="24">
        <f t="shared" si="56"/>
        <v>0</v>
      </c>
      <c r="K90" s="18">
        <f t="shared" si="57"/>
        <v>0</v>
      </c>
      <c r="L90" s="25">
        <f t="shared" si="47"/>
        <v>0</v>
      </c>
      <c r="M90" s="130">
        <f t="shared" si="65"/>
        <v>0</v>
      </c>
      <c r="N90" s="256"/>
      <c r="O90" s="243"/>
      <c r="P90" s="257"/>
      <c r="Q90" s="1"/>
      <c r="R90" s="1"/>
      <c r="S90" s="1"/>
    </row>
    <row r="91" spans="1:19" ht="25.5" hidden="1" customHeight="1" outlineLevel="3" x14ac:dyDescent="0.25">
      <c r="A91" s="139" t="s">
        <v>553</v>
      </c>
      <c r="B91" s="8" t="s">
        <v>25</v>
      </c>
      <c r="C91" s="116" t="s">
        <v>129</v>
      </c>
      <c r="D91" s="276"/>
      <c r="E91" s="115" t="s">
        <v>126</v>
      </c>
      <c r="F91" s="99">
        <v>31.6</v>
      </c>
      <c r="G91" s="242"/>
      <c r="H91" s="243"/>
      <c r="I91" s="25">
        <f t="shared" si="55"/>
        <v>0</v>
      </c>
      <c r="J91" s="24">
        <f t="shared" si="56"/>
        <v>0</v>
      </c>
      <c r="K91" s="18">
        <f t="shared" si="57"/>
        <v>0</v>
      </c>
      <c r="L91" s="25">
        <f t="shared" si="47"/>
        <v>0</v>
      </c>
      <c r="M91" s="130">
        <f t="shared" si="65"/>
        <v>0</v>
      </c>
      <c r="N91" s="256"/>
      <c r="O91" s="243"/>
      <c r="P91" s="257"/>
      <c r="Q91" s="1"/>
      <c r="R91" s="1"/>
      <c r="S91" s="1"/>
    </row>
    <row r="92" spans="1:19" ht="25.5" hidden="1" customHeight="1" outlineLevel="3" x14ac:dyDescent="0.25">
      <c r="A92" s="139" t="s">
        <v>554</v>
      </c>
      <c r="B92" s="8" t="s">
        <v>25</v>
      </c>
      <c r="C92" s="116" t="s">
        <v>130</v>
      </c>
      <c r="D92" s="276"/>
      <c r="E92" s="115" t="s">
        <v>126</v>
      </c>
      <c r="F92" s="99">
        <f>88.3</f>
        <v>88.3</v>
      </c>
      <c r="G92" s="242"/>
      <c r="H92" s="243"/>
      <c r="I92" s="25">
        <f t="shared" si="55"/>
        <v>0</v>
      </c>
      <c r="J92" s="24">
        <f t="shared" si="56"/>
        <v>0</v>
      </c>
      <c r="K92" s="18">
        <f t="shared" si="57"/>
        <v>0</v>
      </c>
      <c r="L92" s="25">
        <f t="shared" si="47"/>
        <v>0</v>
      </c>
      <c r="M92" s="130">
        <f t="shared" si="65"/>
        <v>0</v>
      </c>
      <c r="N92" s="256"/>
      <c r="O92" s="243"/>
      <c r="P92" s="257"/>
      <c r="Q92" s="1"/>
      <c r="R92" s="1"/>
      <c r="S92" s="1"/>
    </row>
    <row r="93" spans="1:19" ht="25.5" hidden="1" customHeight="1" outlineLevel="3" x14ac:dyDescent="0.25">
      <c r="A93" s="139" t="s">
        <v>555</v>
      </c>
      <c r="B93" s="8" t="s">
        <v>25</v>
      </c>
      <c r="C93" s="116" t="s">
        <v>131</v>
      </c>
      <c r="D93" s="276"/>
      <c r="E93" s="115" t="s">
        <v>126</v>
      </c>
      <c r="F93" s="99">
        <f>189.9</f>
        <v>189.9</v>
      </c>
      <c r="G93" s="242"/>
      <c r="H93" s="243"/>
      <c r="I93" s="25">
        <f t="shared" si="55"/>
        <v>0</v>
      </c>
      <c r="J93" s="24">
        <f t="shared" si="56"/>
        <v>0</v>
      </c>
      <c r="K93" s="18">
        <f t="shared" si="57"/>
        <v>0</v>
      </c>
      <c r="L93" s="25">
        <f t="shared" si="47"/>
        <v>0</v>
      </c>
      <c r="M93" s="130">
        <f t="shared" si="65"/>
        <v>0</v>
      </c>
      <c r="N93" s="256"/>
      <c r="O93" s="243"/>
      <c r="P93" s="257"/>
      <c r="Q93" s="1"/>
      <c r="R93" s="1"/>
      <c r="S93" s="1"/>
    </row>
    <row r="94" spans="1:19" ht="25.5" outlineLevel="1" x14ac:dyDescent="0.25">
      <c r="A94" s="136">
        <v>445</v>
      </c>
      <c r="B94" s="10" t="s">
        <v>57</v>
      </c>
      <c r="C94" s="110" t="s">
        <v>96</v>
      </c>
      <c r="D94" s="274"/>
      <c r="E94" s="111"/>
      <c r="F94" s="98"/>
      <c r="G94" s="269"/>
      <c r="H94" s="251"/>
      <c r="I94" s="29"/>
      <c r="J94" s="28">
        <f t="shared" ref="J94:K94" si="66">SUBTOTAL(9,J95:J97)</f>
        <v>0</v>
      </c>
      <c r="K94" s="19">
        <f t="shared" si="66"/>
        <v>0</v>
      </c>
      <c r="L94" s="29">
        <f>SUBTOTAL(9,L95:L97)</f>
        <v>0</v>
      </c>
      <c r="M94" s="128">
        <f t="shared" si="65"/>
        <v>0</v>
      </c>
      <c r="N94" s="250">
        <f t="shared" ref="N94" si="67">SUBTOTAL(9,N95:N97)</f>
        <v>0</v>
      </c>
      <c r="O94" s="251">
        <f t="shared" ref="O94" si="68">SUBTOTAL(9,O95:O97)</f>
        <v>0</v>
      </c>
      <c r="P94" s="252">
        <f>SUBTOTAL(9,P95:P97)</f>
        <v>0</v>
      </c>
      <c r="Q94" s="1"/>
      <c r="R94" s="1"/>
      <c r="S94" s="1"/>
    </row>
    <row r="95" spans="1:19" ht="25.5" customHeight="1" outlineLevel="2" x14ac:dyDescent="0.25">
      <c r="A95" s="139" t="s">
        <v>556</v>
      </c>
      <c r="B95" s="8" t="s">
        <v>5</v>
      </c>
      <c r="C95" s="114" t="s">
        <v>212</v>
      </c>
      <c r="D95" s="239"/>
      <c r="E95" s="115" t="s">
        <v>127</v>
      </c>
      <c r="F95" s="99">
        <v>1751.9</v>
      </c>
      <c r="G95" s="242"/>
      <c r="H95" s="243"/>
      <c r="I95" s="25">
        <f t="shared" si="55"/>
        <v>0</v>
      </c>
      <c r="J95" s="24">
        <f t="shared" si="56"/>
        <v>0</v>
      </c>
      <c r="K95" s="18">
        <f t="shared" si="57"/>
        <v>0</v>
      </c>
      <c r="L95" s="25">
        <f t="shared" si="47"/>
        <v>0</v>
      </c>
      <c r="M95" s="130">
        <f t="shared" si="65"/>
        <v>0</v>
      </c>
      <c r="N95" s="256"/>
      <c r="O95" s="243"/>
      <c r="P95" s="257"/>
      <c r="Q95" s="1"/>
      <c r="R95" s="1"/>
      <c r="S95" s="1"/>
    </row>
    <row r="96" spans="1:19" ht="25.5" customHeight="1" outlineLevel="2" x14ac:dyDescent="0.25">
      <c r="A96" s="139" t="s">
        <v>557</v>
      </c>
      <c r="B96" s="8" t="s">
        <v>5</v>
      </c>
      <c r="C96" s="114" t="s">
        <v>213</v>
      </c>
      <c r="D96" s="239"/>
      <c r="E96" s="115" t="s">
        <v>127</v>
      </c>
      <c r="F96" s="99">
        <v>1503.7</v>
      </c>
      <c r="G96" s="242"/>
      <c r="H96" s="243"/>
      <c r="I96" s="25">
        <f t="shared" si="55"/>
        <v>0</v>
      </c>
      <c r="J96" s="24">
        <f t="shared" si="56"/>
        <v>0</v>
      </c>
      <c r="K96" s="18">
        <f t="shared" si="57"/>
        <v>0</v>
      </c>
      <c r="L96" s="25">
        <f t="shared" si="47"/>
        <v>0</v>
      </c>
      <c r="M96" s="130">
        <f t="shared" si="65"/>
        <v>0</v>
      </c>
      <c r="N96" s="256"/>
      <c r="O96" s="243"/>
      <c r="P96" s="257"/>
      <c r="Q96" s="1"/>
      <c r="R96" s="1"/>
      <c r="S96" s="1"/>
    </row>
    <row r="97" spans="1:19" ht="25.5" customHeight="1" outlineLevel="2" x14ac:dyDescent="0.25">
      <c r="A97" s="139" t="s">
        <v>558</v>
      </c>
      <c r="B97" s="8" t="s">
        <v>5</v>
      </c>
      <c r="C97" s="114" t="s">
        <v>250</v>
      </c>
      <c r="D97" s="239"/>
      <c r="E97" s="115" t="s">
        <v>127</v>
      </c>
      <c r="F97" s="99">
        <v>475.8</v>
      </c>
      <c r="G97" s="242"/>
      <c r="H97" s="243"/>
      <c r="I97" s="25">
        <f t="shared" si="55"/>
        <v>0</v>
      </c>
      <c r="J97" s="24">
        <f t="shared" si="56"/>
        <v>0</v>
      </c>
      <c r="K97" s="18">
        <f t="shared" si="57"/>
        <v>0</v>
      </c>
      <c r="L97" s="25">
        <f t="shared" si="47"/>
        <v>0</v>
      </c>
      <c r="M97" s="130">
        <f t="shared" si="65"/>
        <v>0</v>
      </c>
      <c r="N97" s="256"/>
      <c r="O97" s="243"/>
      <c r="P97" s="257"/>
      <c r="Q97" s="1"/>
      <c r="R97" s="1"/>
      <c r="S97" s="1"/>
    </row>
    <row r="98" spans="1:19" ht="25.5" outlineLevel="1" x14ac:dyDescent="0.25">
      <c r="A98" s="136">
        <v>448</v>
      </c>
      <c r="B98" s="10" t="s">
        <v>57</v>
      </c>
      <c r="C98" s="110" t="s">
        <v>139</v>
      </c>
      <c r="D98" s="274"/>
      <c r="E98" s="111"/>
      <c r="F98" s="98"/>
      <c r="G98" s="269"/>
      <c r="H98" s="251"/>
      <c r="I98" s="29"/>
      <c r="J98" s="28">
        <f t="shared" ref="J98:K98" si="69">SUBTOTAL(9,J99:J103)</f>
        <v>0</v>
      </c>
      <c r="K98" s="19">
        <f t="shared" si="69"/>
        <v>0</v>
      </c>
      <c r="L98" s="29">
        <f>SUBTOTAL(9,L99:L103)</f>
        <v>0</v>
      </c>
      <c r="M98" s="128">
        <f t="shared" si="65"/>
        <v>0</v>
      </c>
      <c r="N98" s="250">
        <f t="shared" ref="N98" si="70">SUBTOTAL(9,N99:N103)</f>
        <v>0</v>
      </c>
      <c r="O98" s="251">
        <f t="shared" ref="O98" si="71">SUBTOTAL(9,O99:O103)</f>
        <v>0</v>
      </c>
      <c r="P98" s="252">
        <f>SUBTOTAL(9,P99:P103)</f>
        <v>0</v>
      </c>
      <c r="Q98" s="1"/>
      <c r="R98" s="1"/>
      <c r="S98" s="1"/>
    </row>
    <row r="99" spans="1:19" ht="25.5" outlineLevel="2" x14ac:dyDescent="0.25">
      <c r="A99" s="139" t="s">
        <v>106</v>
      </c>
      <c r="B99" s="8" t="s">
        <v>5</v>
      </c>
      <c r="C99" s="114" t="s">
        <v>193</v>
      </c>
      <c r="D99" s="239"/>
      <c r="E99" s="115" t="s">
        <v>182</v>
      </c>
      <c r="F99" s="99">
        <v>5</v>
      </c>
      <c r="G99" s="242"/>
      <c r="H99" s="243"/>
      <c r="I99" s="25">
        <f t="shared" si="55"/>
        <v>0</v>
      </c>
      <c r="J99" s="24">
        <f t="shared" si="56"/>
        <v>0</v>
      </c>
      <c r="K99" s="18">
        <f t="shared" si="57"/>
        <v>0</v>
      </c>
      <c r="L99" s="25">
        <f t="shared" ref="L99:L103" si="72">J99+K99</f>
        <v>0</v>
      </c>
      <c r="M99" s="130">
        <f t="shared" si="65"/>
        <v>0</v>
      </c>
      <c r="N99" s="256"/>
      <c r="O99" s="243"/>
      <c r="P99" s="257"/>
      <c r="Q99" s="1"/>
      <c r="R99" s="1"/>
      <c r="S99" s="1"/>
    </row>
    <row r="100" spans="1:19" ht="25.5" customHeight="1" outlineLevel="2" x14ac:dyDescent="0.25">
      <c r="A100" s="139" t="s">
        <v>107</v>
      </c>
      <c r="B100" s="8" t="s">
        <v>5</v>
      </c>
      <c r="C100" s="114" t="s">
        <v>199</v>
      </c>
      <c r="D100" s="276"/>
      <c r="E100" s="115" t="s">
        <v>182</v>
      </c>
      <c r="F100" s="99">
        <v>2</v>
      </c>
      <c r="G100" s="242"/>
      <c r="H100" s="243"/>
      <c r="I100" s="25">
        <f t="shared" si="55"/>
        <v>0</v>
      </c>
      <c r="J100" s="24">
        <f t="shared" si="56"/>
        <v>0</v>
      </c>
      <c r="K100" s="18">
        <f t="shared" si="57"/>
        <v>0</v>
      </c>
      <c r="L100" s="25">
        <f t="shared" si="72"/>
        <v>0</v>
      </c>
      <c r="M100" s="130">
        <f t="shared" si="65"/>
        <v>0</v>
      </c>
      <c r="N100" s="256"/>
      <c r="O100" s="243"/>
      <c r="P100" s="257"/>
      <c r="Q100" s="1"/>
      <c r="R100" s="1"/>
      <c r="S100" s="1"/>
    </row>
    <row r="101" spans="1:19" ht="25.5" customHeight="1" outlineLevel="2" x14ac:dyDescent="0.25">
      <c r="A101" s="139" t="s">
        <v>108</v>
      </c>
      <c r="B101" s="8" t="s">
        <v>5</v>
      </c>
      <c r="C101" s="114" t="s">
        <v>55</v>
      </c>
      <c r="D101" s="276"/>
      <c r="E101" s="115" t="s">
        <v>182</v>
      </c>
      <c r="F101" s="99">
        <v>66</v>
      </c>
      <c r="G101" s="242"/>
      <c r="H101" s="243"/>
      <c r="I101" s="25">
        <f t="shared" si="55"/>
        <v>0</v>
      </c>
      <c r="J101" s="24">
        <f t="shared" si="56"/>
        <v>0</v>
      </c>
      <c r="K101" s="18">
        <f t="shared" si="57"/>
        <v>0</v>
      </c>
      <c r="L101" s="25">
        <f t="shared" si="72"/>
        <v>0</v>
      </c>
      <c r="M101" s="130">
        <f t="shared" si="65"/>
        <v>0</v>
      </c>
      <c r="N101" s="256"/>
      <c r="O101" s="243"/>
      <c r="P101" s="257"/>
      <c r="Q101" s="1"/>
      <c r="R101" s="1"/>
      <c r="S101" s="1"/>
    </row>
    <row r="102" spans="1:19" ht="25.5" outlineLevel="2" x14ac:dyDescent="0.25">
      <c r="A102" s="139" t="s">
        <v>109</v>
      </c>
      <c r="B102" s="8" t="s">
        <v>5</v>
      </c>
      <c r="C102" s="114" t="s">
        <v>200</v>
      </c>
      <c r="D102" s="239"/>
      <c r="E102" s="118" t="s">
        <v>182</v>
      </c>
      <c r="F102" s="101">
        <v>28</v>
      </c>
      <c r="G102" s="242"/>
      <c r="H102" s="243"/>
      <c r="I102" s="25">
        <f t="shared" si="55"/>
        <v>0</v>
      </c>
      <c r="J102" s="24">
        <f t="shared" si="56"/>
        <v>0</v>
      </c>
      <c r="K102" s="18">
        <f t="shared" si="57"/>
        <v>0</v>
      </c>
      <c r="L102" s="25">
        <f t="shared" si="72"/>
        <v>0</v>
      </c>
      <c r="M102" s="130">
        <f t="shared" si="65"/>
        <v>0</v>
      </c>
      <c r="N102" s="256"/>
      <c r="O102" s="243"/>
      <c r="P102" s="257"/>
      <c r="Q102" s="1"/>
      <c r="R102" s="1"/>
      <c r="S102" s="1"/>
    </row>
    <row r="103" spans="1:19" ht="25.5" customHeight="1" outlineLevel="2" x14ac:dyDescent="0.25">
      <c r="A103" s="139" t="s">
        <v>110</v>
      </c>
      <c r="B103" s="8" t="s">
        <v>5</v>
      </c>
      <c r="C103" s="114" t="s">
        <v>196</v>
      </c>
      <c r="D103" s="276"/>
      <c r="E103" s="115" t="s">
        <v>182</v>
      </c>
      <c r="F103" s="99">
        <v>7</v>
      </c>
      <c r="G103" s="242"/>
      <c r="H103" s="243"/>
      <c r="I103" s="25">
        <f t="shared" si="55"/>
        <v>0</v>
      </c>
      <c r="J103" s="24">
        <f t="shared" si="56"/>
        <v>0</v>
      </c>
      <c r="K103" s="18">
        <f t="shared" si="57"/>
        <v>0</v>
      </c>
      <c r="L103" s="25">
        <f t="shared" si="72"/>
        <v>0</v>
      </c>
      <c r="M103" s="130">
        <f t="shared" si="65"/>
        <v>0</v>
      </c>
      <c r="N103" s="256"/>
      <c r="O103" s="243"/>
      <c r="P103" s="257"/>
      <c r="Q103" s="1"/>
      <c r="R103" s="1"/>
      <c r="S103" s="1"/>
    </row>
    <row r="104" spans="1:19" ht="25.5" x14ac:dyDescent="0.25">
      <c r="A104" s="135">
        <v>450</v>
      </c>
      <c r="B104" s="7" t="s">
        <v>4</v>
      </c>
      <c r="C104" s="108" t="s">
        <v>40</v>
      </c>
      <c r="D104" s="275"/>
      <c r="E104" s="109"/>
      <c r="F104" s="97"/>
      <c r="G104" s="268"/>
      <c r="H104" s="248"/>
      <c r="I104" s="23"/>
      <c r="J104" s="22">
        <f>SUBTOTAL(9,J105:J170)</f>
        <v>0</v>
      </c>
      <c r="K104" s="16">
        <f>SUBTOTAL(9,K105:K170)</f>
        <v>0</v>
      </c>
      <c r="L104" s="23">
        <f>SUBTOTAL(9,L105:L170)</f>
        <v>0</v>
      </c>
      <c r="M104" s="127">
        <f t="shared" si="65"/>
        <v>0</v>
      </c>
      <c r="N104" s="247">
        <f>SUBTOTAL(9,N105:N170)</f>
        <v>0</v>
      </c>
      <c r="O104" s="248">
        <f>SUBTOTAL(9,O105:O170)</f>
        <v>0</v>
      </c>
      <c r="P104" s="249">
        <f>SUBTOTAL(9,P105:P170)</f>
        <v>0</v>
      </c>
      <c r="Q104" s="1"/>
      <c r="R104" s="1"/>
      <c r="S104" s="1"/>
    </row>
    <row r="105" spans="1:19" ht="25.5" outlineLevel="1" x14ac:dyDescent="0.25">
      <c r="A105" s="136">
        <v>451</v>
      </c>
      <c r="B105" s="10" t="s">
        <v>7</v>
      </c>
      <c r="C105" s="110" t="s">
        <v>41</v>
      </c>
      <c r="D105" s="274"/>
      <c r="E105" s="111"/>
      <c r="F105" s="98"/>
      <c r="G105" s="269"/>
      <c r="H105" s="251"/>
      <c r="I105" s="29"/>
      <c r="J105" s="28">
        <f t="shared" ref="J105:K105" si="73">SUBTOTAL(9,J106:J110)</f>
        <v>0</v>
      </c>
      <c r="K105" s="19">
        <f t="shared" si="73"/>
        <v>0</v>
      </c>
      <c r="L105" s="29">
        <f>SUBTOTAL(9,L106:L110)</f>
        <v>0</v>
      </c>
      <c r="M105" s="128">
        <f t="shared" si="65"/>
        <v>0</v>
      </c>
      <c r="N105" s="250">
        <f t="shared" ref="N105" si="74">SUBTOTAL(9,N106:N110)</f>
        <v>0</v>
      </c>
      <c r="O105" s="251">
        <f t="shared" ref="O105" si="75">SUBTOTAL(9,O106:O110)</f>
        <v>0</v>
      </c>
      <c r="P105" s="252">
        <f>SUBTOTAL(9,P106:P110)</f>
        <v>0</v>
      </c>
      <c r="Q105" s="1"/>
      <c r="R105" s="1"/>
      <c r="S105" s="1"/>
    </row>
    <row r="106" spans="1:19" ht="25.5" outlineLevel="2" x14ac:dyDescent="0.25">
      <c r="A106" s="139" t="s">
        <v>42</v>
      </c>
      <c r="B106" s="8" t="s">
        <v>5</v>
      </c>
      <c r="C106" s="114" t="s">
        <v>43</v>
      </c>
      <c r="D106" s="239"/>
      <c r="E106" s="115" t="s">
        <v>126</v>
      </c>
      <c r="F106" s="99">
        <v>2979.4</v>
      </c>
      <c r="G106" s="242"/>
      <c r="H106" s="243"/>
      <c r="I106" s="25">
        <f t="shared" si="55"/>
        <v>0</v>
      </c>
      <c r="J106" s="24">
        <f t="shared" si="56"/>
        <v>0</v>
      </c>
      <c r="K106" s="18">
        <f t="shared" si="57"/>
        <v>0</v>
      </c>
      <c r="L106" s="25">
        <f t="shared" ref="L106:L165" si="76">J106+K106</f>
        <v>0</v>
      </c>
      <c r="M106" s="130">
        <f t="shared" si="65"/>
        <v>0</v>
      </c>
      <c r="N106" s="256"/>
      <c r="O106" s="243"/>
      <c r="P106" s="257"/>
      <c r="Q106" s="1"/>
      <c r="R106" s="1"/>
      <c r="S106" s="1"/>
    </row>
    <row r="107" spans="1:19" ht="25.5" outlineLevel="2" x14ac:dyDescent="0.25">
      <c r="A107" s="139" t="s">
        <v>44</v>
      </c>
      <c r="B107" s="8" t="s">
        <v>5</v>
      </c>
      <c r="C107" s="114" t="s">
        <v>140</v>
      </c>
      <c r="D107" s="239"/>
      <c r="E107" s="115" t="s">
        <v>126</v>
      </c>
      <c r="F107" s="99">
        <v>735.8</v>
      </c>
      <c r="G107" s="242"/>
      <c r="H107" s="243"/>
      <c r="I107" s="25">
        <f t="shared" si="55"/>
        <v>0</v>
      </c>
      <c r="J107" s="24">
        <f t="shared" si="56"/>
        <v>0</v>
      </c>
      <c r="K107" s="18">
        <f t="shared" si="57"/>
        <v>0</v>
      </c>
      <c r="L107" s="25">
        <f t="shared" si="76"/>
        <v>0</v>
      </c>
      <c r="M107" s="130">
        <f t="shared" si="65"/>
        <v>0</v>
      </c>
      <c r="N107" s="256"/>
      <c r="O107" s="243"/>
      <c r="P107" s="257"/>
      <c r="Q107" s="1"/>
      <c r="R107" s="1"/>
      <c r="S107" s="1"/>
    </row>
    <row r="108" spans="1:19" ht="25.5" outlineLevel="2" x14ac:dyDescent="0.25">
      <c r="A108" s="139" t="s">
        <v>45</v>
      </c>
      <c r="B108" s="8" t="s">
        <v>5</v>
      </c>
      <c r="C108" s="114" t="s">
        <v>141</v>
      </c>
      <c r="D108" s="239"/>
      <c r="E108" s="115" t="s">
        <v>126</v>
      </c>
      <c r="F108" s="99">
        <v>9786</v>
      </c>
      <c r="G108" s="242"/>
      <c r="H108" s="243"/>
      <c r="I108" s="25">
        <f t="shared" si="55"/>
        <v>0</v>
      </c>
      <c r="J108" s="24">
        <f t="shared" si="56"/>
        <v>0</v>
      </c>
      <c r="K108" s="18">
        <f t="shared" si="57"/>
        <v>0</v>
      </c>
      <c r="L108" s="25">
        <f t="shared" si="76"/>
        <v>0</v>
      </c>
      <c r="M108" s="130">
        <f t="shared" si="65"/>
        <v>0</v>
      </c>
      <c r="N108" s="256"/>
      <c r="O108" s="243"/>
      <c r="P108" s="257"/>
      <c r="Q108" s="1"/>
      <c r="R108" s="1"/>
      <c r="S108" s="1"/>
    </row>
    <row r="109" spans="1:19" ht="25.5" outlineLevel="2" x14ac:dyDescent="0.25">
      <c r="A109" s="139" t="s">
        <v>46</v>
      </c>
      <c r="B109" s="8" t="s">
        <v>5</v>
      </c>
      <c r="C109" s="114" t="s">
        <v>142</v>
      </c>
      <c r="D109" s="239"/>
      <c r="E109" s="115" t="s">
        <v>126</v>
      </c>
      <c r="F109" s="99">
        <v>239.8</v>
      </c>
      <c r="G109" s="242"/>
      <c r="H109" s="243"/>
      <c r="I109" s="25">
        <f t="shared" si="55"/>
        <v>0</v>
      </c>
      <c r="J109" s="24">
        <f t="shared" si="56"/>
        <v>0</v>
      </c>
      <c r="K109" s="18">
        <f t="shared" si="57"/>
        <v>0</v>
      </c>
      <c r="L109" s="25">
        <f t="shared" si="76"/>
        <v>0</v>
      </c>
      <c r="M109" s="130">
        <f t="shared" si="65"/>
        <v>0</v>
      </c>
      <c r="N109" s="256"/>
      <c r="O109" s="243"/>
      <c r="P109" s="257"/>
      <c r="Q109" s="1"/>
      <c r="R109" s="1"/>
      <c r="S109" s="1"/>
    </row>
    <row r="110" spans="1:19" s="4" customFormat="1" ht="25.5" outlineLevel="2" x14ac:dyDescent="0.25">
      <c r="A110" s="139" t="s">
        <v>47</v>
      </c>
      <c r="B110" s="8" t="s">
        <v>5</v>
      </c>
      <c r="C110" s="114" t="s">
        <v>48</v>
      </c>
      <c r="D110" s="239"/>
      <c r="E110" s="115" t="s">
        <v>669</v>
      </c>
      <c r="F110" s="99">
        <v>1</v>
      </c>
      <c r="G110" s="242"/>
      <c r="H110" s="243"/>
      <c r="I110" s="25">
        <f t="shared" si="55"/>
        <v>0</v>
      </c>
      <c r="J110" s="24">
        <f t="shared" si="56"/>
        <v>0</v>
      </c>
      <c r="K110" s="18">
        <f t="shared" si="57"/>
        <v>0</v>
      </c>
      <c r="L110" s="25">
        <f t="shared" si="76"/>
        <v>0</v>
      </c>
      <c r="M110" s="130">
        <f t="shared" si="65"/>
        <v>0</v>
      </c>
      <c r="N110" s="256"/>
      <c r="O110" s="243"/>
      <c r="P110" s="257"/>
    </row>
    <row r="111" spans="1:19" ht="25.5" outlineLevel="1" x14ac:dyDescent="0.25">
      <c r="A111" s="136">
        <v>452</v>
      </c>
      <c r="B111" s="10" t="s">
        <v>7</v>
      </c>
      <c r="C111" s="110" t="s">
        <v>143</v>
      </c>
      <c r="D111" s="274"/>
      <c r="E111" s="111"/>
      <c r="F111" s="98"/>
      <c r="G111" s="269"/>
      <c r="H111" s="251"/>
      <c r="I111" s="29"/>
      <c r="J111" s="28">
        <f t="shared" ref="J111:K111" si="77">SUBTOTAL(9,J112:J125)</f>
        <v>0</v>
      </c>
      <c r="K111" s="19">
        <f t="shared" si="77"/>
        <v>0</v>
      </c>
      <c r="L111" s="29">
        <f>SUBTOTAL(9,L112:L125)</f>
        <v>0</v>
      </c>
      <c r="M111" s="128">
        <f t="shared" si="65"/>
        <v>0</v>
      </c>
      <c r="N111" s="250">
        <f t="shared" ref="N111" si="78">SUBTOTAL(9,N112:N125)</f>
        <v>0</v>
      </c>
      <c r="O111" s="251">
        <f t="shared" ref="O111" si="79">SUBTOTAL(9,O112:O125)</f>
        <v>0</v>
      </c>
      <c r="P111" s="252">
        <f>SUBTOTAL(9,P112:P125)</f>
        <v>0</v>
      </c>
      <c r="Q111" s="1"/>
      <c r="R111" s="1"/>
      <c r="S111" s="1"/>
    </row>
    <row r="112" spans="1:19" ht="25.5" outlineLevel="2" collapsed="1" x14ac:dyDescent="0.25">
      <c r="A112" s="139" t="s">
        <v>49</v>
      </c>
      <c r="B112" s="8" t="s">
        <v>5</v>
      </c>
      <c r="C112" s="114" t="s">
        <v>50</v>
      </c>
      <c r="D112" s="239"/>
      <c r="E112" s="115"/>
      <c r="F112" s="99"/>
      <c r="G112" s="242"/>
      <c r="H112" s="243"/>
      <c r="I112" s="25"/>
      <c r="J112" s="24">
        <f t="shared" ref="J112:K112" si="80">SUBTOTAL(9,J113:J123)</f>
        <v>0</v>
      </c>
      <c r="K112" s="18">
        <f t="shared" si="80"/>
        <v>0</v>
      </c>
      <c r="L112" s="25">
        <f>SUBTOTAL(9,L113:L123)</f>
        <v>0</v>
      </c>
      <c r="M112" s="130">
        <f t="shared" si="65"/>
        <v>0</v>
      </c>
      <c r="N112" s="256">
        <f t="shared" ref="N112" si="81">SUBTOTAL(9,N113:N123)</f>
        <v>0</v>
      </c>
      <c r="O112" s="243">
        <f t="shared" ref="O112" si="82">SUBTOTAL(9,O113:O123)</f>
        <v>0</v>
      </c>
      <c r="P112" s="257">
        <f>SUBTOTAL(9,P113:P123)</f>
        <v>0</v>
      </c>
      <c r="Q112" s="1"/>
      <c r="R112" s="1"/>
      <c r="S112" s="1"/>
    </row>
    <row r="113" spans="1:19" ht="25.5" hidden="1" outlineLevel="3" x14ac:dyDescent="0.25">
      <c r="A113" s="139" t="s">
        <v>51</v>
      </c>
      <c r="B113" s="8" t="s">
        <v>25</v>
      </c>
      <c r="C113" s="116" t="s">
        <v>144</v>
      </c>
      <c r="D113" s="276"/>
      <c r="E113" s="115" t="s">
        <v>126</v>
      </c>
      <c r="F113" s="99">
        <f>28.4</f>
        <v>28.4</v>
      </c>
      <c r="G113" s="242"/>
      <c r="H113" s="243"/>
      <c r="I113" s="25">
        <f t="shared" si="55"/>
        <v>0</v>
      </c>
      <c r="J113" s="24">
        <f t="shared" si="56"/>
        <v>0</v>
      </c>
      <c r="K113" s="18">
        <f t="shared" si="57"/>
        <v>0</v>
      </c>
      <c r="L113" s="25">
        <f t="shared" si="76"/>
        <v>0</v>
      </c>
      <c r="M113" s="130">
        <f t="shared" si="65"/>
        <v>0</v>
      </c>
      <c r="N113" s="256"/>
      <c r="O113" s="243"/>
      <c r="P113" s="257"/>
      <c r="Q113" s="1"/>
      <c r="R113" s="1"/>
      <c r="S113" s="1"/>
    </row>
    <row r="114" spans="1:19" ht="25.5" hidden="1" customHeight="1" outlineLevel="3" x14ac:dyDescent="0.25">
      <c r="A114" s="139" t="s">
        <v>52</v>
      </c>
      <c r="B114" s="8" t="s">
        <v>25</v>
      </c>
      <c r="C114" s="116" t="s">
        <v>145</v>
      </c>
      <c r="D114" s="276"/>
      <c r="E114" s="115" t="s">
        <v>126</v>
      </c>
      <c r="F114" s="99">
        <f>1294.8</f>
        <v>1294.8</v>
      </c>
      <c r="G114" s="242"/>
      <c r="H114" s="243"/>
      <c r="I114" s="25">
        <f t="shared" si="55"/>
        <v>0</v>
      </c>
      <c r="J114" s="24">
        <f t="shared" si="56"/>
        <v>0</v>
      </c>
      <c r="K114" s="18">
        <f t="shared" si="57"/>
        <v>0</v>
      </c>
      <c r="L114" s="25">
        <f t="shared" si="76"/>
        <v>0</v>
      </c>
      <c r="M114" s="130">
        <f t="shared" si="65"/>
        <v>0</v>
      </c>
      <c r="N114" s="256"/>
      <c r="O114" s="243"/>
      <c r="P114" s="257"/>
      <c r="Q114" s="1"/>
      <c r="R114" s="1"/>
      <c r="S114" s="1"/>
    </row>
    <row r="115" spans="1:19" ht="25.5" hidden="1" customHeight="1" outlineLevel="3" x14ac:dyDescent="0.25">
      <c r="A115" s="139" t="s">
        <v>559</v>
      </c>
      <c r="B115" s="8" t="s">
        <v>25</v>
      </c>
      <c r="C115" s="116" t="s">
        <v>146</v>
      </c>
      <c r="D115" s="276"/>
      <c r="E115" s="115" t="s">
        <v>126</v>
      </c>
      <c r="F115" s="99">
        <f>314.4</f>
        <v>314.39999999999998</v>
      </c>
      <c r="G115" s="242"/>
      <c r="H115" s="243"/>
      <c r="I115" s="25">
        <f t="shared" si="55"/>
        <v>0</v>
      </c>
      <c r="J115" s="24">
        <f t="shared" si="56"/>
        <v>0</v>
      </c>
      <c r="K115" s="18">
        <f t="shared" si="57"/>
        <v>0</v>
      </c>
      <c r="L115" s="25">
        <f t="shared" si="76"/>
        <v>0</v>
      </c>
      <c r="M115" s="130">
        <f t="shared" si="65"/>
        <v>0</v>
      </c>
      <c r="N115" s="256"/>
      <c r="O115" s="243"/>
      <c r="P115" s="257"/>
      <c r="Q115" s="1"/>
      <c r="R115" s="1"/>
      <c r="S115" s="1"/>
    </row>
    <row r="116" spans="1:19" ht="25.5" hidden="1" customHeight="1" outlineLevel="3" x14ac:dyDescent="0.25">
      <c r="A116" s="139" t="s">
        <v>560</v>
      </c>
      <c r="B116" s="8" t="s">
        <v>25</v>
      </c>
      <c r="C116" s="116" t="s">
        <v>147</v>
      </c>
      <c r="D116" s="276"/>
      <c r="E116" s="115" t="s">
        <v>126</v>
      </c>
      <c r="F116" s="99">
        <f>681.2</f>
        <v>681.2</v>
      </c>
      <c r="G116" s="242"/>
      <c r="H116" s="243"/>
      <c r="I116" s="25">
        <f t="shared" si="55"/>
        <v>0</v>
      </c>
      <c r="J116" s="24">
        <f t="shared" si="56"/>
        <v>0</v>
      </c>
      <c r="K116" s="18">
        <f t="shared" si="57"/>
        <v>0</v>
      </c>
      <c r="L116" s="25">
        <f t="shared" si="76"/>
        <v>0</v>
      </c>
      <c r="M116" s="130">
        <f t="shared" si="65"/>
        <v>0</v>
      </c>
      <c r="N116" s="256"/>
      <c r="O116" s="243"/>
      <c r="P116" s="257"/>
      <c r="Q116" s="1"/>
      <c r="R116" s="1"/>
      <c r="S116" s="1"/>
    </row>
    <row r="117" spans="1:19" ht="25.5" hidden="1" customHeight="1" outlineLevel="3" x14ac:dyDescent="0.25">
      <c r="A117" s="139" t="s">
        <v>561</v>
      </c>
      <c r="B117" s="8" t="s">
        <v>25</v>
      </c>
      <c r="C117" s="116" t="s">
        <v>152</v>
      </c>
      <c r="D117" s="276"/>
      <c r="E117" s="115" t="s">
        <v>126</v>
      </c>
      <c r="F117" s="99">
        <v>5.2</v>
      </c>
      <c r="G117" s="242"/>
      <c r="H117" s="243"/>
      <c r="I117" s="25">
        <f t="shared" si="55"/>
        <v>0</v>
      </c>
      <c r="J117" s="24">
        <f t="shared" si="56"/>
        <v>0</v>
      </c>
      <c r="K117" s="18">
        <f t="shared" si="57"/>
        <v>0</v>
      </c>
      <c r="L117" s="25">
        <f t="shared" si="76"/>
        <v>0</v>
      </c>
      <c r="M117" s="130">
        <f t="shared" si="65"/>
        <v>0</v>
      </c>
      <c r="N117" s="256"/>
      <c r="O117" s="243"/>
      <c r="P117" s="257"/>
      <c r="Q117" s="1"/>
      <c r="R117" s="1"/>
      <c r="S117" s="1"/>
    </row>
    <row r="118" spans="1:19" ht="25.5" hidden="1" customHeight="1" outlineLevel="3" x14ac:dyDescent="0.25">
      <c r="A118" s="139" t="s">
        <v>562</v>
      </c>
      <c r="B118" s="8" t="s">
        <v>25</v>
      </c>
      <c r="C118" s="116" t="s">
        <v>153</v>
      </c>
      <c r="D118" s="276"/>
      <c r="E118" s="115" t="s">
        <v>126</v>
      </c>
      <c r="F118" s="99">
        <v>2.6</v>
      </c>
      <c r="G118" s="242"/>
      <c r="H118" s="243"/>
      <c r="I118" s="25">
        <f t="shared" si="55"/>
        <v>0</v>
      </c>
      <c r="J118" s="24">
        <f t="shared" si="56"/>
        <v>0</v>
      </c>
      <c r="K118" s="18">
        <f t="shared" si="57"/>
        <v>0</v>
      </c>
      <c r="L118" s="25">
        <f t="shared" si="76"/>
        <v>0</v>
      </c>
      <c r="M118" s="130">
        <f t="shared" si="65"/>
        <v>0</v>
      </c>
      <c r="N118" s="256"/>
      <c r="O118" s="243"/>
      <c r="P118" s="257"/>
      <c r="Q118" s="1"/>
      <c r="R118" s="1"/>
      <c r="S118" s="1"/>
    </row>
    <row r="119" spans="1:19" ht="25.5" hidden="1" customHeight="1" outlineLevel="3" x14ac:dyDescent="0.25">
      <c r="A119" s="139" t="s">
        <v>563</v>
      </c>
      <c r="B119" s="8" t="s">
        <v>25</v>
      </c>
      <c r="C119" s="116" t="s">
        <v>149</v>
      </c>
      <c r="D119" s="276"/>
      <c r="E119" s="115" t="s">
        <v>127</v>
      </c>
      <c r="F119" s="99">
        <f>11813.2</f>
        <v>11813.2</v>
      </c>
      <c r="G119" s="242"/>
      <c r="H119" s="243"/>
      <c r="I119" s="25">
        <f t="shared" si="55"/>
        <v>0</v>
      </c>
      <c r="J119" s="24">
        <f t="shared" si="56"/>
        <v>0</v>
      </c>
      <c r="K119" s="18">
        <f t="shared" si="57"/>
        <v>0</v>
      </c>
      <c r="L119" s="25">
        <f t="shared" si="76"/>
        <v>0</v>
      </c>
      <c r="M119" s="130">
        <f t="shared" si="65"/>
        <v>0</v>
      </c>
      <c r="N119" s="256"/>
      <c r="O119" s="243"/>
      <c r="P119" s="257"/>
      <c r="Q119" s="1"/>
      <c r="R119" s="1"/>
      <c r="S119" s="1"/>
    </row>
    <row r="120" spans="1:19" ht="25.5" hidden="1" customHeight="1" outlineLevel="3" x14ac:dyDescent="0.25">
      <c r="A120" s="139" t="s">
        <v>564</v>
      </c>
      <c r="B120" s="8" t="s">
        <v>25</v>
      </c>
      <c r="C120" s="116" t="s">
        <v>148</v>
      </c>
      <c r="D120" s="276"/>
      <c r="E120" s="115" t="s">
        <v>127</v>
      </c>
      <c r="F120" s="99">
        <f>9589.8</f>
        <v>9589.7999999999993</v>
      </c>
      <c r="G120" s="242"/>
      <c r="H120" s="243"/>
      <c r="I120" s="25">
        <f t="shared" si="55"/>
        <v>0</v>
      </c>
      <c r="J120" s="24">
        <f t="shared" si="56"/>
        <v>0</v>
      </c>
      <c r="K120" s="18">
        <f t="shared" si="57"/>
        <v>0</v>
      </c>
      <c r="L120" s="25">
        <f t="shared" si="76"/>
        <v>0</v>
      </c>
      <c r="M120" s="130">
        <f t="shared" si="65"/>
        <v>0</v>
      </c>
      <c r="N120" s="256"/>
      <c r="O120" s="243"/>
      <c r="P120" s="257"/>
      <c r="Q120" s="1"/>
      <c r="R120" s="1"/>
      <c r="S120" s="1"/>
    </row>
    <row r="121" spans="1:19" ht="25.5" hidden="1" outlineLevel="3" x14ac:dyDescent="0.25">
      <c r="A121" s="139" t="s">
        <v>565</v>
      </c>
      <c r="B121" s="8" t="s">
        <v>25</v>
      </c>
      <c r="C121" s="116" t="s">
        <v>150</v>
      </c>
      <c r="D121" s="276"/>
      <c r="E121" s="115" t="s">
        <v>127</v>
      </c>
      <c r="F121" s="99">
        <v>3428.3</v>
      </c>
      <c r="G121" s="242"/>
      <c r="H121" s="243"/>
      <c r="I121" s="25">
        <f t="shared" si="55"/>
        <v>0</v>
      </c>
      <c r="J121" s="24">
        <f t="shared" si="56"/>
        <v>0</v>
      </c>
      <c r="K121" s="18">
        <f t="shared" si="57"/>
        <v>0</v>
      </c>
      <c r="L121" s="25">
        <f t="shared" si="76"/>
        <v>0</v>
      </c>
      <c r="M121" s="130">
        <f t="shared" si="65"/>
        <v>0</v>
      </c>
      <c r="N121" s="256"/>
      <c r="O121" s="243"/>
      <c r="P121" s="257"/>
      <c r="Q121" s="1"/>
      <c r="R121" s="1"/>
      <c r="S121" s="1"/>
    </row>
    <row r="122" spans="1:19" ht="25.5" hidden="1" outlineLevel="3" x14ac:dyDescent="0.25">
      <c r="A122" s="139" t="s">
        <v>566</v>
      </c>
      <c r="B122" s="8" t="s">
        <v>25</v>
      </c>
      <c r="C122" s="116" t="s">
        <v>190</v>
      </c>
      <c r="D122" s="276"/>
      <c r="E122" s="115" t="s">
        <v>127</v>
      </c>
      <c r="F122" s="99">
        <f>(3.2+3.2)*4.25-1.6*2.1</f>
        <v>23.840000000000003</v>
      </c>
      <c r="G122" s="242"/>
      <c r="H122" s="243"/>
      <c r="I122" s="25">
        <f t="shared" si="55"/>
        <v>0</v>
      </c>
      <c r="J122" s="24">
        <f t="shared" si="56"/>
        <v>0</v>
      </c>
      <c r="K122" s="18">
        <f t="shared" si="57"/>
        <v>0</v>
      </c>
      <c r="L122" s="25">
        <f t="shared" si="76"/>
        <v>0</v>
      </c>
      <c r="M122" s="130">
        <f t="shared" si="65"/>
        <v>0</v>
      </c>
      <c r="N122" s="256"/>
      <c r="O122" s="243"/>
      <c r="P122" s="257"/>
      <c r="Q122" s="1"/>
      <c r="R122" s="1"/>
      <c r="S122" s="1"/>
    </row>
    <row r="123" spans="1:19" ht="25.5" hidden="1" outlineLevel="3" x14ac:dyDescent="0.25">
      <c r="A123" s="139" t="s">
        <v>567</v>
      </c>
      <c r="B123" s="8" t="s">
        <v>25</v>
      </c>
      <c r="C123" s="116" t="s">
        <v>185</v>
      </c>
      <c r="D123" s="276"/>
      <c r="E123" s="115" t="s">
        <v>127</v>
      </c>
      <c r="F123" s="140">
        <f>(24.4+4.6)*4.3-(1.2+1.2+1.7+1+1.2)*2.1</f>
        <v>111.46999999999998</v>
      </c>
      <c r="G123" s="242"/>
      <c r="H123" s="243"/>
      <c r="I123" s="25">
        <f t="shared" si="55"/>
        <v>0</v>
      </c>
      <c r="J123" s="24">
        <f t="shared" si="56"/>
        <v>0</v>
      </c>
      <c r="K123" s="18">
        <f t="shared" si="57"/>
        <v>0</v>
      </c>
      <c r="L123" s="25">
        <f t="shared" si="76"/>
        <v>0</v>
      </c>
      <c r="M123" s="130">
        <f t="shared" si="65"/>
        <v>0</v>
      </c>
      <c r="N123" s="256"/>
      <c r="O123" s="243"/>
      <c r="P123" s="257"/>
      <c r="Q123" s="1"/>
      <c r="R123" s="1"/>
      <c r="S123" s="1"/>
    </row>
    <row r="124" spans="1:19" ht="25.5" outlineLevel="2" x14ac:dyDescent="0.25">
      <c r="A124" s="139" t="s">
        <v>53</v>
      </c>
      <c r="B124" s="8" t="s">
        <v>5</v>
      </c>
      <c r="C124" s="114" t="s">
        <v>151</v>
      </c>
      <c r="D124" s="239"/>
      <c r="E124" s="115" t="s">
        <v>126</v>
      </c>
      <c r="F124" s="99">
        <f>777.25</f>
        <v>777.25</v>
      </c>
      <c r="G124" s="242"/>
      <c r="H124" s="243"/>
      <c r="I124" s="25">
        <f t="shared" si="55"/>
        <v>0</v>
      </c>
      <c r="J124" s="24">
        <f t="shared" si="56"/>
        <v>0</v>
      </c>
      <c r="K124" s="18">
        <f t="shared" si="57"/>
        <v>0</v>
      </c>
      <c r="L124" s="25">
        <f t="shared" si="76"/>
        <v>0</v>
      </c>
      <c r="M124" s="130">
        <f t="shared" si="65"/>
        <v>0</v>
      </c>
      <c r="N124" s="256"/>
      <c r="O124" s="243"/>
      <c r="P124" s="257"/>
      <c r="Q124" s="1"/>
      <c r="R124" s="1"/>
      <c r="S124" s="1"/>
    </row>
    <row r="125" spans="1:19" ht="25.5" outlineLevel="2" x14ac:dyDescent="0.25">
      <c r="A125" s="139" t="s">
        <v>86</v>
      </c>
      <c r="B125" s="8" t="s">
        <v>5</v>
      </c>
      <c r="C125" s="114" t="s">
        <v>56</v>
      </c>
      <c r="D125" s="239"/>
      <c r="E125" s="115" t="s">
        <v>669</v>
      </c>
      <c r="F125" s="99">
        <v>1</v>
      </c>
      <c r="G125" s="242"/>
      <c r="H125" s="243"/>
      <c r="I125" s="25">
        <f t="shared" si="55"/>
        <v>0</v>
      </c>
      <c r="J125" s="24">
        <f t="shared" si="56"/>
        <v>0</v>
      </c>
      <c r="K125" s="18">
        <f t="shared" si="57"/>
        <v>0</v>
      </c>
      <c r="L125" s="25">
        <f t="shared" si="76"/>
        <v>0</v>
      </c>
      <c r="M125" s="130">
        <f t="shared" si="65"/>
        <v>0</v>
      </c>
      <c r="N125" s="256"/>
      <c r="O125" s="243"/>
      <c r="P125" s="257"/>
      <c r="Q125" s="1"/>
      <c r="R125" s="1"/>
      <c r="S125" s="1"/>
    </row>
    <row r="126" spans="1:19" ht="25.5" outlineLevel="1" x14ac:dyDescent="0.25">
      <c r="A126" s="136">
        <v>453</v>
      </c>
      <c r="B126" s="10" t="s">
        <v>57</v>
      </c>
      <c r="C126" s="110" t="s">
        <v>58</v>
      </c>
      <c r="D126" s="274"/>
      <c r="E126" s="111"/>
      <c r="F126" s="98"/>
      <c r="G126" s="269"/>
      <c r="H126" s="251"/>
      <c r="I126" s="29"/>
      <c r="J126" s="28">
        <f t="shared" ref="J126:K126" si="83">SUBTOTAL(9,J127:J134)</f>
        <v>0</v>
      </c>
      <c r="K126" s="19">
        <f t="shared" si="83"/>
        <v>0</v>
      </c>
      <c r="L126" s="29">
        <f>SUBTOTAL(9,L127:L134)</f>
        <v>0</v>
      </c>
      <c r="M126" s="128">
        <f t="shared" si="65"/>
        <v>0</v>
      </c>
      <c r="N126" s="250">
        <f t="shared" ref="N126" si="84">SUBTOTAL(9,N127:N134)</f>
        <v>0</v>
      </c>
      <c r="O126" s="251">
        <f t="shared" ref="O126" si="85">SUBTOTAL(9,O127:O134)</f>
        <v>0</v>
      </c>
      <c r="P126" s="252">
        <f>SUBTOTAL(9,P127:P134)</f>
        <v>0</v>
      </c>
      <c r="Q126" s="1"/>
      <c r="R126" s="1"/>
      <c r="S126" s="1"/>
    </row>
    <row r="127" spans="1:19" ht="25.5" outlineLevel="2" collapsed="1" x14ac:dyDescent="0.25">
      <c r="A127" s="139" t="s">
        <v>59</v>
      </c>
      <c r="B127" s="8" t="s">
        <v>5</v>
      </c>
      <c r="C127" s="114" t="s">
        <v>247</v>
      </c>
      <c r="D127" s="239"/>
      <c r="E127" s="115"/>
      <c r="F127" s="99"/>
      <c r="G127" s="242"/>
      <c r="H127" s="243"/>
      <c r="I127" s="25"/>
      <c r="J127" s="24">
        <f t="shared" ref="J127:K127" si="86">SUBTOTAL(9,J128:J132)</f>
        <v>0</v>
      </c>
      <c r="K127" s="18">
        <f t="shared" si="86"/>
        <v>0</v>
      </c>
      <c r="L127" s="25">
        <f>SUBTOTAL(9,L128:L132)</f>
        <v>0</v>
      </c>
      <c r="M127" s="130">
        <f t="shared" si="65"/>
        <v>0</v>
      </c>
      <c r="N127" s="256">
        <f t="shared" ref="N127" si="87">SUBTOTAL(9,N128:N132)</f>
        <v>0</v>
      </c>
      <c r="O127" s="243">
        <f t="shared" ref="O127" si="88">SUBTOTAL(9,O128:O132)</f>
        <v>0</v>
      </c>
      <c r="P127" s="257">
        <f>SUBTOTAL(9,P128:P132)</f>
        <v>0</v>
      </c>
      <c r="Q127" s="1"/>
      <c r="R127" s="1"/>
      <c r="S127" s="1"/>
    </row>
    <row r="128" spans="1:19" ht="178.5" hidden="1" outlineLevel="3" x14ac:dyDescent="0.25">
      <c r="A128" s="139" t="s">
        <v>568</v>
      </c>
      <c r="B128" s="8" t="s">
        <v>25</v>
      </c>
      <c r="C128" s="116" t="s">
        <v>254</v>
      </c>
      <c r="D128" s="276"/>
      <c r="E128" s="115" t="s">
        <v>127</v>
      </c>
      <c r="F128" s="99">
        <v>163.04</v>
      </c>
      <c r="G128" s="242"/>
      <c r="H128" s="243"/>
      <c r="I128" s="25">
        <f t="shared" si="55"/>
        <v>0</v>
      </c>
      <c r="J128" s="24">
        <f t="shared" si="56"/>
        <v>0</v>
      </c>
      <c r="K128" s="18">
        <f t="shared" si="57"/>
        <v>0</v>
      </c>
      <c r="L128" s="25">
        <f t="shared" si="76"/>
        <v>0</v>
      </c>
      <c r="M128" s="130">
        <f t="shared" si="65"/>
        <v>0</v>
      </c>
      <c r="N128" s="256"/>
      <c r="O128" s="243"/>
      <c r="P128" s="257"/>
      <c r="Q128" s="1"/>
      <c r="R128" s="1"/>
      <c r="S128" s="1"/>
    </row>
    <row r="129" spans="1:19" ht="191.25" hidden="1" outlineLevel="3" x14ac:dyDescent="0.25">
      <c r="A129" s="139" t="s">
        <v>569</v>
      </c>
      <c r="B129" s="8" t="s">
        <v>25</v>
      </c>
      <c r="C129" s="116" t="s">
        <v>255</v>
      </c>
      <c r="D129" s="276"/>
      <c r="E129" s="115" t="s">
        <v>127</v>
      </c>
      <c r="F129" s="99">
        <v>1165.5999999999999</v>
      </c>
      <c r="G129" s="242"/>
      <c r="H129" s="243"/>
      <c r="I129" s="25">
        <f t="shared" si="55"/>
        <v>0</v>
      </c>
      <c r="J129" s="24">
        <f t="shared" si="56"/>
        <v>0</v>
      </c>
      <c r="K129" s="18">
        <f t="shared" si="57"/>
        <v>0</v>
      </c>
      <c r="L129" s="25">
        <f t="shared" si="76"/>
        <v>0</v>
      </c>
      <c r="M129" s="130">
        <f t="shared" si="65"/>
        <v>0</v>
      </c>
      <c r="N129" s="256"/>
      <c r="O129" s="243"/>
      <c r="P129" s="257"/>
      <c r="Q129" s="1"/>
      <c r="R129" s="1"/>
      <c r="S129" s="1"/>
    </row>
    <row r="130" spans="1:19" ht="191.25" hidden="1" outlineLevel="3" x14ac:dyDescent="0.25">
      <c r="A130" s="139" t="s">
        <v>570</v>
      </c>
      <c r="B130" s="8" t="s">
        <v>25</v>
      </c>
      <c r="C130" s="116" t="s">
        <v>170</v>
      </c>
      <c r="D130" s="276"/>
      <c r="E130" s="115" t="s">
        <v>127</v>
      </c>
      <c r="F130" s="99">
        <v>1764.54</v>
      </c>
      <c r="G130" s="242"/>
      <c r="H130" s="243"/>
      <c r="I130" s="25">
        <f t="shared" si="55"/>
        <v>0</v>
      </c>
      <c r="J130" s="24">
        <f t="shared" si="56"/>
        <v>0</v>
      </c>
      <c r="K130" s="18">
        <f t="shared" si="57"/>
        <v>0</v>
      </c>
      <c r="L130" s="25">
        <f t="shared" si="76"/>
        <v>0</v>
      </c>
      <c r="M130" s="130">
        <f t="shared" si="65"/>
        <v>0</v>
      </c>
      <c r="N130" s="256"/>
      <c r="O130" s="243"/>
      <c r="P130" s="257"/>
      <c r="Q130" s="1"/>
      <c r="R130" s="1"/>
      <c r="S130" s="1"/>
    </row>
    <row r="131" spans="1:19" ht="165.75" hidden="1" outlineLevel="3" x14ac:dyDescent="0.25">
      <c r="A131" s="139" t="s">
        <v>571</v>
      </c>
      <c r="B131" s="8" t="s">
        <v>25</v>
      </c>
      <c r="C131" s="116" t="s">
        <v>256</v>
      </c>
      <c r="D131" s="276"/>
      <c r="E131" s="115" t="s">
        <v>127</v>
      </c>
      <c r="F131" s="99">
        <v>736.13</v>
      </c>
      <c r="G131" s="242"/>
      <c r="H131" s="243"/>
      <c r="I131" s="25">
        <f t="shared" si="55"/>
        <v>0</v>
      </c>
      <c r="J131" s="24">
        <f t="shared" si="56"/>
        <v>0</v>
      </c>
      <c r="K131" s="18">
        <f t="shared" si="57"/>
        <v>0</v>
      </c>
      <c r="L131" s="25">
        <f t="shared" si="76"/>
        <v>0</v>
      </c>
      <c r="M131" s="130">
        <f t="shared" si="65"/>
        <v>0</v>
      </c>
      <c r="N131" s="256"/>
      <c r="O131" s="243"/>
      <c r="P131" s="257"/>
      <c r="Q131" s="1"/>
      <c r="R131" s="1"/>
      <c r="S131" s="1"/>
    </row>
    <row r="132" spans="1:19" ht="25.5" hidden="1" customHeight="1" outlineLevel="3" x14ac:dyDescent="0.25">
      <c r="A132" s="139" t="s">
        <v>572</v>
      </c>
      <c r="B132" s="8" t="s">
        <v>25</v>
      </c>
      <c r="C132" s="116" t="s">
        <v>179</v>
      </c>
      <c r="D132" s="276"/>
      <c r="E132" s="115" t="s">
        <v>180</v>
      </c>
      <c r="F132" s="99">
        <v>333</v>
      </c>
      <c r="G132" s="242"/>
      <c r="H132" s="243"/>
      <c r="I132" s="25">
        <f t="shared" si="55"/>
        <v>0</v>
      </c>
      <c r="J132" s="24">
        <f t="shared" si="56"/>
        <v>0</v>
      </c>
      <c r="K132" s="18">
        <f t="shared" si="57"/>
        <v>0</v>
      </c>
      <c r="L132" s="25">
        <f t="shared" si="76"/>
        <v>0</v>
      </c>
      <c r="M132" s="130">
        <f t="shared" si="65"/>
        <v>0</v>
      </c>
      <c r="N132" s="256"/>
      <c r="O132" s="243"/>
      <c r="P132" s="257"/>
      <c r="Q132" s="1"/>
      <c r="R132" s="1"/>
      <c r="S132" s="1"/>
    </row>
    <row r="133" spans="1:19" ht="25.5" outlineLevel="2" x14ac:dyDescent="0.25">
      <c r="A133" s="139" t="s">
        <v>60</v>
      </c>
      <c r="B133" s="8" t="s">
        <v>5</v>
      </c>
      <c r="C133" s="114" t="s">
        <v>62</v>
      </c>
      <c r="D133" s="239"/>
      <c r="E133" s="115" t="s">
        <v>127</v>
      </c>
      <c r="F133" s="99">
        <v>70.7</v>
      </c>
      <c r="G133" s="242"/>
      <c r="H133" s="243"/>
      <c r="I133" s="25">
        <f>G133+H133</f>
        <v>0</v>
      </c>
      <c r="J133" s="24">
        <f>G133*F133</f>
        <v>0</v>
      </c>
      <c r="K133" s="18">
        <f>F133*H133</f>
        <v>0</v>
      </c>
      <c r="L133" s="25">
        <f>J133+K133</f>
        <v>0</v>
      </c>
      <c r="M133" s="130">
        <f t="shared" si="65"/>
        <v>0</v>
      </c>
      <c r="N133" s="256"/>
      <c r="O133" s="243"/>
      <c r="P133" s="257"/>
      <c r="Q133" s="1"/>
      <c r="R133" s="1"/>
      <c r="S133" s="1"/>
    </row>
    <row r="134" spans="1:19" ht="25.5" outlineLevel="2" x14ac:dyDescent="0.25">
      <c r="A134" s="139" t="s">
        <v>671</v>
      </c>
      <c r="B134" s="8" t="s">
        <v>5</v>
      </c>
      <c r="C134" s="114" t="s">
        <v>61</v>
      </c>
      <c r="D134" s="239"/>
      <c r="E134" s="115" t="s">
        <v>669</v>
      </c>
      <c r="F134" s="99">
        <v>1</v>
      </c>
      <c r="G134" s="242"/>
      <c r="H134" s="243"/>
      <c r="I134" s="25">
        <f t="shared" ref="I134:I191" si="89">G134+H134</f>
        <v>0</v>
      </c>
      <c r="J134" s="24">
        <f t="shared" ref="J134:J191" si="90">G134*F134</f>
        <v>0</v>
      </c>
      <c r="K134" s="18">
        <f t="shared" ref="K134:K191" si="91">F134*H134</f>
        <v>0</v>
      </c>
      <c r="L134" s="25">
        <f t="shared" si="76"/>
        <v>0</v>
      </c>
      <c r="M134" s="130">
        <f t="shared" si="65"/>
        <v>0</v>
      </c>
      <c r="N134" s="256"/>
      <c r="O134" s="243"/>
      <c r="P134" s="257"/>
      <c r="Q134" s="1"/>
      <c r="R134" s="1"/>
      <c r="S134" s="1"/>
    </row>
    <row r="135" spans="1:19" ht="25.5" outlineLevel="1" x14ac:dyDescent="0.25">
      <c r="A135" s="136">
        <v>454</v>
      </c>
      <c r="B135" s="10" t="s">
        <v>57</v>
      </c>
      <c r="C135" s="110" t="s">
        <v>63</v>
      </c>
      <c r="D135" s="274"/>
      <c r="E135" s="111"/>
      <c r="F135" s="98"/>
      <c r="G135" s="269"/>
      <c r="H135" s="251"/>
      <c r="I135" s="29"/>
      <c r="J135" s="28">
        <f t="shared" ref="J135:K135" si="92">SUBTOTAL(9,J136:J138)</f>
        <v>0</v>
      </c>
      <c r="K135" s="19">
        <f t="shared" si="92"/>
        <v>0</v>
      </c>
      <c r="L135" s="29">
        <f>SUBTOTAL(9,L136:L138)</f>
        <v>0</v>
      </c>
      <c r="M135" s="128">
        <f t="shared" si="65"/>
        <v>0</v>
      </c>
      <c r="N135" s="250">
        <f t="shared" ref="N135" si="93">SUBTOTAL(9,N136:N138)</f>
        <v>0</v>
      </c>
      <c r="O135" s="251">
        <f t="shared" ref="O135" si="94">SUBTOTAL(9,O136:O138)</f>
        <v>0</v>
      </c>
      <c r="P135" s="252">
        <f>SUBTOTAL(9,P136:P138)</f>
        <v>0</v>
      </c>
      <c r="Q135" s="1"/>
      <c r="R135" s="1"/>
      <c r="S135" s="1"/>
    </row>
    <row r="136" spans="1:19" ht="25.5" customHeight="1" outlineLevel="2" x14ac:dyDescent="0.25">
      <c r="A136" s="139" t="s">
        <v>573</v>
      </c>
      <c r="B136" s="8" t="s">
        <v>5</v>
      </c>
      <c r="C136" s="114" t="s">
        <v>212</v>
      </c>
      <c r="D136" s="239"/>
      <c r="E136" s="115" t="s">
        <v>127</v>
      </c>
      <c r="F136" s="99">
        <v>866.8</v>
      </c>
      <c r="G136" s="242"/>
      <c r="H136" s="243"/>
      <c r="I136" s="25">
        <f t="shared" si="89"/>
        <v>0</v>
      </c>
      <c r="J136" s="24">
        <f t="shared" si="90"/>
        <v>0</v>
      </c>
      <c r="K136" s="18">
        <f t="shared" si="91"/>
        <v>0</v>
      </c>
      <c r="L136" s="25">
        <f t="shared" si="76"/>
        <v>0</v>
      </c>
      <c r="M136" s="130">
        <f t="shared" si="65"/>
        <v>0</v>
      </c>
      <c r="N136" s="256"/>
      <c r="O136" s="243"/>
      <c r="P136" s="257"/>
      <c r="Q136" s="1"/>
      <c r="R136" s="1"/>
      <c r="S136" s="1"/>
    </row>
    <row r="137" spans="1:19" ht="25.5" customHeight="1" outlineLevel="2" x14ac:dyDescent="0.25">
      <c r="A137" s="139" t="s">
        <v>574</v>
      </c>
      <c r="B137" s="8" t="s">
        <v>5</v>
      </c>
      <c r="C137" s="114" t="s">
        <v>213</v>
      </c>
      <c r="D137" s="239"/>
      <c r="E137" s="115" t="s">
        <v>127</v>
      </c>
      <c r="F137" s="99">
        <v>1798.6</v>
      </c>
      <c r="G137" s="242"/>
      <c r="H137" s="243"/>
      <c r="I137" s="25">
        <f t="shared" si="89"/>
        <v>0</v>
      </c>
      <c r="J137" s="24">
        <f t="shared" si="90"/>
        <v>0</v>
      </c>
      <c r="K137" s="18">
        <f t="shared" si="91"/>
        <v>0</v>
      </c>
      <c r="L137" s="25">
        <f t="shared" si="76"/>
        <v>0</v>
      </c>
      <c r="M137" s="130">
        <f t="shared" si="65"/>
        <v>0</v>
      </c>
      <c r="N137" s="256"/>
      <c r="O137" s="243"/>
      <c r="P137" s="257"/>
      <c r="Q137" s="1"/>
      <c r="R137" s="1"/>
      <c r="S137" s="1"/>
    </row>
    <row r="138" spans="1:19" ht="25.5" customHeight="1" outlineLevel="2" x14ac:dyDescent="0.25">
      <c r="A138" s="139" t="s">
        <v>575</v>
      </c>
      <c r="B138" s="8" t="s">
        <v>5</v>
      </c>
      <c r="C138" s="114" t="s">
        <v>250</v>
      </c>
      <c r="D138" s="239"/>
      <c r="E138" s="115" t="s">
        <v>127</v>
      </c>
      <c r="F138" s="99">
        <v>1267.5</v>
      </c>
      <c r="G138" s="242"/>
      <c r="H138" s="243"/>
      <c r="I138" s="25">
        <f t="shared" si="89"/>
        <v>0</v>
      </c>
      <c r="J138" s="24">
        <f t="shared" si="90"/>
        <v>0</v>
      </c>
      <c r="K138" s="18">
        <f t="shared" si="91"/>
        <v>0</v>
      </c>
      <c r="L138" s="25">
        <f t="shared" si="76"/>
        <v>0</v>
      </c>
      <c r="M138" s="130">
        <f t="shared" si="65"/>
        <v>0</v>
      </c>
      <c r="N138" s="256"/>
      <c r="O138" s="243"/>
      <c r="P138" s="257"/>
      <c r="Q138" s="1"/>
      <c r="R138" s="1"/>
      <c r="S138" s="1"/>
    </row>
    <row r="139" spans="1:19" ht="25.5" outlineLevel="1" x14ac:dyDescent="0.25">
      <c r="A139" s="136">
        <v>455</v>
      </c>
      <c r="B139" s="10" t="s">
        <v>7</v>
      </c>
      <c r="C139" s="110" t="s">
        <v>104</v>
      </c>
      <c r="D139" s="274"/>
      <c r="E139" s="111"/>
      <c r="F139" s="98"/>
      <c r="G139" s="269"/>
      <c r="H139" s="251"/>
      <c r="I139" s="29"/>
      <c r="J139" s="28">
        <f t="shared" ref="J139:K139" si="95">SUBTOTAL(9,J140)</f>
        <v>0</v>
      </c>
      <c r="K139" s="19">
        <f t="shared" si="95"/>
        <v>0</v>
      </c>
      <c r="L139" s="29">
        <f>SUBTOTAL(9,L140)</f>
        <v>0</v>
      </c>
      <c r="M139" s="128">
        <f t="shared" si="65"/>
        <v>0</v>
      </c>
      <c r="N139" s="250">
        <f t="shared" ref="N139" si="96">SUBTOTAL(9,N140)</f>
        <v>0</v>
      </c>
      <c r="O139" s="251">
        <f t="shared" ref="O139" si="97">SUBTOTAL(9,O140)</f>
        <v>0</v>
      </c>
      <c r="P139" s="252">
        <f>SUBTOTAL(9,P140)</f>
        <v>0</v>
      </c>
      <c r="Q139" s="1"/>
      <c r="R139" s="1"/>
      <c r="S139" s="1"/>
    </row>
    <row r="140" spans="1:19" ht="25.5" customHeight="1" outlineLevel="2" x14ac:dyDescent="0.25">
      <c r="A140" s="139" t="s">
        <v>576</v>
      </c>
      <c r="B140" s="8" t="s">
        <v>5</v>
      </c>
      <c r="C140" s="114" t="s">
        <v>214</v>
      </c>
      <c r="D140" s="239"/>
      <c r="E140" s="115" t="s">
        <v>127</v>
      </c>
      <c r="F140" s="99">
        <v>8117.2</v>
      </c>
      <c r="G140" s="242"/>
      <c r="H140" s="243"/>
      <c r="I140" s="25">
        <f t="shared" si="89"/>
        <v>0</v>
      </c>
      <c r="J140" s="24">
        <f t="shared" si="90"/>
        <v>0</v>
      </c>
      <c r="K140" s="18">
        <f t="shared" si="91"/>
        <v>0</v>
      </c>
      <c r="L140" s="25">
        <f t="shared" si="76"/>
        <v>0</v>
      </c>
      <c r="M140" s="130">
        <f t="shared" si="65"/>
        <v>0</v>
      </c>
      <c r="N140" s="256"/>
      <c r="O140" s="243"/>
      <c r="P140" s="257"/>
      <c r="Q140" s="1"/>
      <c r="R140" s="1"/>
      <c r="S140" s="1"/>
    </row>
    <row r="141" spans="1:19" ht="25.5" outlineLevel="1" x14ac:dyDescent="0.25">
      <c r="A141" s="136">
        <v>456</v>
      </c>
      <c r="B141" s="10" t="s">
        <v>7</v>
      </c>
      <c r="C141" s="110" t="s">
        <v>97</v>
      </c>
      <c r="D141" s="274"/>
      <c r="E141" s="111"/>
      <c r="F141" s="98"/>
      <c r="G141" s="269"/>
      <c r="H141" s="251"/>
      <c r="I141" s="29"/>
      <c r="J141" s="28">
        <f t="shared" ref="J141:K141" si="98">SUBTOTAL(9,J142:J144)</f>
        <v>0</v>
      </c>
      <c r="K141" s="19">
        <f t="shared" si="98"/>
        <v>0</v>
      </c>
      <c r="L141" s="29">
        <f>SUBTOTAL(9,L142:L144)</f>
        <v>0</v>
      </c>
      <c r="M141" s="128">
        <f t="shared" si="65"/>
        <v>0</v>
      </c>
      <c r="N141" s="250">
        <f t="shared" ref="N141" si="99">SUBTOTAL(9,N142:N144)</f>
        <v>0</v>
      </c>
      <c r="O141" s="251">
        <f t="shared" ref="O141" si="100">SUBTOTAL(9,O142:O144)</f>
        <v>0</v>
      </c>
      <c r="P141" s="252">
        <f>SUBTOTAL(9,P142:P144)</f>
        <v>0</v>
      </c>
      <c r="Q141" s="1"/>
      <c r="R141" s="1"/>
      <c r="S141" s="1"/>
    </row>
    <row r="142" spans="1:19" ht="25.5" customHeight="1" outlineLevel="2" x14ac:dyDescent="0.25">
      <c r="A142" s="139" t="s">
        <v>577</v>
      </c>
      <c r="B142" s="8" t="s">
        <v>5</v>
      </c>
      <c r="C142" s="114" t="s">
        <v>209</v>
      </c>
      <c r="D142" s="239"/>
      <c r="E142" s="115" t="s">
        <v>127</v>
      </c>
      <c r="F142" s="99">
        <v>14398.8</v>
      </c>
      <c r="G142" s="242"/>
      <c r="H142" s="243"/>
      <c r="I142" s="25">
        <f t="shared" si="89"/>
        <v>0</v>
      </c>
      <c r="J142" s="24">
        <f t="shared" si="90"/>
        <v>0</v>
      </c>
      <c r="K142" s="18">
        <f t="shared" si="91"/>
        <v>0</v>
      </c>
      <c r="L142" s="25">
        <f t="shared" si="76"/>
        <v>0</v>
      </c>
      <c r="M142" s="130">
        <f t="shared" si="65"/>
        <v>0</v>
      </c>
      <c r="N142" s="256"/>
      <c r="O142" s="243"/>
      <c r="P142" s="257"/>
      <c r="Q142" s="1"/>
      <c r="R142" s="1"/>
      <c r="S142" s="1"/>
    </row>
    <row r="143" spans="1:19" ht="25.5" customHeight="1" outlineLevel="2" x14ac:dyDescent="0.25">
      <c r="A143" s="139" t="s">
        <v>578</v>
      </c>
      <c r="B143" s="8" t="s">
        <v>5</v>
      </c>
      <c r="C143" s="114" t="s">
        <v>210</v>
      </c>
      <c r="D143" s="239"/>
      <c r="E143" s="115" t="s">
        <v>127</v>
      </c>
      <c r="F143" s="99">
        <v>1529</v>
      </c>
      <c r="G143" s="242"/>
      <c r="H143" s="243"/>
      <c r="I143" s="25">
        <f t="shared" si="89"/>
        <v>0</v>
      </c>
      <c r="J143" s="24">
        <f t="shared" si="90"/>
        <v>0</v>
      </c>
      <c r="K143" s="18">
        <f t="shared" si="91"/>
        <v>0</v>
      </c>
      <c r="L143" s="25">
        <f t="shared" si="76"/>
        <v>0</v>
      </c>
      <c r="M143" s="130">
        <f t="shared" si="65"/>
        <v>0</v>
      </c>
      <c r="N143" s="256"/>
      <c r="O143" s="243"/>
      <c r="P143" s="257"/>
      <c r="Q143" s="1"/>
      <c r="R143" s="1"/>
      <c r="S143" s="1"/>
    </row>
    <row r="144" spans="1:19" ht="25.5" customHeight="1" outlineLevel="2" x14ac:dyDescent="0.25">
      <c r="A144" s="139" t="s">
        <v>579</v>
      </c>
      <c r="B144" s="8" t="s">
        <v>5</v>
      </c>
      <c r="C144" s="114" t="s">
        <v>211</v>
      </c>
      <c r="D144" s="239"/>
      <c r="E144" s="115" t="s">
        <v>127</v>
      </c>
      <c r="F144" s="99">
        <v>711.8</v>
      </c>
      <c r="G144" s="242"/>
      <c r="H144" s="243"/>
      <c r="I144" s="25">
        <f t="shared" si="89"/>
        <v>0</v>
      </c>
      <c r="J144" s="24">
        <f t="shared" si="90"/>
        <v>0</v>
      </c>
      <c r="K144" s="18">
        <f t="shared" si="91"/>
        <v>0</v>
      </c>
      <c r="L144" s="25">
        <f t="shared" si="76"/>
        <v>0</v>
      </c>
      <c r="M144" s="130">
        <f t="shared" si="65"/>
        <v>0</v>
      </c>
      <c r="N144" s="256"/>
      <c r="O144" s="243"/>
      <c r="P144" s="257"/>
      <c r="Q144" s="1"/>
      <c r="R144" s="1"/>
      <c r="S144" s="1"/>
    </row>
    <row r="145" spans="1:19" ht="25.5" outlineLevel="1" x14ac:dyDescent="0.25">
      <c r="A145" s="136">
        <v>457</v>
      </c>
      <c r="B145" s="10" t="s">
        <v>7</v>
      </c>
      <c r="C145" s="110" t="s">
        <v>64</v>
      </c>
      <c r="D145" s="274"/>
      <c r="E145" s="111"/>
      <c r="F145" s="98"/>
      <c r="G145" s="269"/>
      <c r="H145" s="251"/>
      <c r="I145" s="29"/>
      <c r="J145" s="28">
        <f t="shared" ref="J145:K145" si="101">SUBTOTAL(9,J146:J153)</f>
        <v>0</v>
      </c>
      <c r="K145" s="19">
        <f t="shared" si="101"/>
        <v>0</v>
      </c>
      <c r="L145" s="29">
        <f>SUBTOTAL(9,L146:L153)</f>
        <v>0</v>
      </c>
      <c r="M145" s="128">
        <f t="shared" si="65"/>
        <v>0</v>
      </c>
      <c r="N145" s="250">
        <f t="shared" ref="N145" si="102">SUBTOTAL(9,N146:N153)</f>
        <v>0</v>
      </c>
      <c r="O145" s="251">
        <f t="shared" ref="O145" si="103">SUBTOTAL(9,O146:O153)</f>
        <v>0</v>
      </c>
      <c r="P145" s="252">
        <f>SUBTOTAL(9,P146:P153)</f>
        <v>0</v>
      </c>
      <c r="Q145" s="1"/>
      <c r="R145" s="1"/>
      <c r="S145" s="1"/>
    </row>
    <row r="146" spans="1:19" ht="25.5" outlineLevel="2" x14ac:dyDescent="0.25">
      <c r="A146" s="139" t="s">
        <v>92</v>
      </c>
      <c r="B146" s="8" t="s">
        <v>5</v>
      </c>
      <c r="C146" s="114" t="s">
        <v>178</v>
      </c>
      <c r="D146" s="239"/>
      <c r="E146" s="115" t="s">
        <v>127</v>
      </c>
      <c r="F146" s="99">
        <v>8448</v>
      </c>
      <c r="G146" s="242"/>
      <c r="H146" s="243"/>
      <c r="I146" s="25">
        <f t="shared" si="89"/>
        <v>0</v>
      </c>
      <c r="J146" s="24">
        <f t="shared" si="90"/>
        <v>0</v>
      </c>
      <c r="K146" s="18">
        <f t="shared" si="91"/>
        <v>0</v>
      </c>
      <c r="L146" s="25">
        <f t="shared" si="76"/>
        <v>0</v>
      </c>
      <c r="M146" s="130">
        <f t="shared" si="65"/>
        <v>0</v>
      </c>
      <c r="N146" s="256"/>
      <c r="O146" s="243"/>
      <c r="P146" s="257"/>
      <c r="Q146" s="1"/>
      <c r="R146" s="1"/>
      <c r="S146" s="1"/>
    </row>
    <row r="147" spans="1:19" ht="38.25" outlineLevel="2" x14ac:dyDescent="0.25">
      <c r="A147" s="139" t="s">
        <v>93</v>
      </c>
      <c r="B147" s="8" t="s">
        <v>5</v>
      </c>
      <c r="C147" s="114" t="s">
        <v>173</v>
      </c>
      <c r="D147" s="276"/>
      <c r="E147" s="115" t="s">
        <v>127</v>
      </c>
      <c r="F147" s="99">
        <v>2144.4</v>
      </c>
      <c r="G147" s="242"/>
      <c r="H147" s="243"/>
      <c r="I147" s="25">
        <f t="shared" si="89"/>
        <v>0</v>
      </c>
      <c r="J147" s="24">
        <f t="shared" si="90"/>
        <v>0</v>
      </c>
      <c r="K147" s="18">
        <f t="shared" si="91"/>
        <v>0</v>
      </c>
      <c r="L147" s="25">
        <f t="shared" si="76"/>
        <v>0</v>
      </c>
      <c r="M147" s="130">
        <f t="shared" si="65"/>
        <v>0</v>
      </c>
      <c r="N147" s="256"/>
      <c r="O147" s="243"/>
      <c r="P147" s="257"/>
      <c r="Q147" s="1"/>
      <c r="R147" s="1"/>
      <c r="S147" s="1"/>
    </row>
    <row r="148" spans="1:19" ht="25.5" outlineLevel="2" x14ac:dyDescent="0.25">
      <c r="A148" s="139" t="s">
        <v>94</v>
      </c>
      <c r="B148" s="8" t="s">
        <v>5</v>
      </c>
      <c r="C148" s="114" t="s">
        <v>174</v>
      </c>
      <c r="D148" s="276"/>
      <c r="E148" s="115" t="s">
        <v>127</v>
      </c>
      <c r="F148" s="99">
        <v>2148</v>
      </c>
      <c r="G148" s="242"/>
      <c r="H148" s="243"/>
      <c r="I148" s="25">
        <f t="shared" si="89"/>
        <v>0</v>
      </c>
      <c r="J148" s="24">
        <f t="shared" si="90"/>
        <v>0</v>
      </c>
      <c r="K148" s="18">
        <f t="shared" si="91"/>
        <v>0</v>
      </c>
      <c r="L148" s="25">
        <f t="shared" si="76"/>
        <v>0</v>
      </c>
      <c r="M148" s="130">
        <f t="shared" si="65"/>
        <v>0</v>
      </c>
      <c r="N148" s="256"/>
      <c r="O148" s="243"/>
      <c r="P148" s="257"/>
      <c r="Q148" s="1"/>
      <c r="R148" s="1"/>
      <c r="S148" s="1"/>
    </row>
    <row r="149" spans="1:19" ht="25.5" outlineLevel="2" x14ac:dyDescent="0.25">
      <c r="A149" s="139" t="s">
        <v>679</v>
      </c>
      <c r="B149" s="8" t="s">
        <v>5</v>
      </c>
      <c r="C149" s="114" t="s">
        <v>175</v>
      </c>
      <c r="D149" s="239"/>
      <c r="E149" s="115" t="s">
        <v>127</v>
      </c>
      <c r="F149" s="99">
        <v>4400</v>
      </c>
      <c r="G149" s="242"/>
      <c r="H149" s="243"/>
      <c r="I149" s="25">
        <f t="shared" si="89"/>
        <v>0</v>
      </c>
      <c r="J149" s="24">
        <f t="shared" si="90"/>
        <v>0</v>
      </c>
      <c r="K149" s="18">
        <f t="shared" si="91"/>
        <v>0</v>
      </c>
      <c r="L149" s="25">
        <f t="shared" si="76"/>
        <v>0</v>
      </c>
      <c r="M149" s="130">
        <f t="shared" si="65"/>
        <v>0</v>
      </c>
      <c r="N149" s="256"/>
      <c r="O149" s="243"/>
      <c r="P149" s="257"/>
      <c r="Q149" s="1"/>
      <c r="R149" s="1"/>
      <c r="S149" s="1"/>
    </row>
    <row r="150" spans="1:19" ht="25.5" customHeight="1" outlineLevel="2" x14ac:dyDescent="0.25">
      <c r="A150" s="139" t="s">
        <v>680</v>
      </c>
      <c r="B150" s="8" t="s">
        <v>5</v>
      </c>
      <c r="C150" s="114" t="s">
        <v>176</v>
      </c>
      <c r="D150" s="276"/>
      <c r="E150" s="115" t="s">
        <v>127</v>
      </c>
      <c r="F150" s="99">
        <v>45.9</v>
      </c>
      <c r="G150" s="242"/>
      <c r="H150" s="243"/>
      <c r="I150" s="25">
        <f t="shared" si="89"/>
        <v>0</v>
      </c>
      <c r="J150" s="24">
        <f t="shared" si="90"/>
        <v>0</v>
      </c>
      <c r="K150" s="18">
        <f t="shared" si="91"/>
        <v>0</v>
      </c>
      <c r="L150" s="25">
        <f t="shared" si="76"/>
        <v>0</v>
      </c>
      <c r="M150" s="130">
        <f t="shared" si="65"/>
        <v>0</v>
      </c>
      <c r="N150" s="256"/>
      <c r="O150" s="243"/>
      <c r="P150" s="257"/>
      <c r="Q150" s="1"/>
      <c r="R150" s="1"/>
      <c r="S150" s="1"/>
    </row>
    <row r="151" spans="1:19" ht="38.25" outlineLevel="2" x14ac:dyDescent="0.25">
      <c r="A151" s="139" t="s">
        <v>681</v>
      </c>
      <c r="B151" s="8" t="s">
        <v>5</v>
      </c>
      <c r="C151" s="114" t="s">
        <v>177</v>
      </c>
      <c r="D151" s="276"/>
      <c r="E151" s="115" t="s">
        <v>127</v>
      </c>
      <c r="F151" s="99">
        <v>159</v>
      </c>
      <c r="G151" s="242"/>
      <c r="H151" s="243"/>
      <c r="I151" s="25">
        <f t="shared" si="89"/>
        <v>0</v>
      </c>
      <c r="J151" s="24">
        <f t="shared" si="90"/>
        <v>0</v>
      </c>
      <c r="K151" s="18">
        <f t="shared" si="91"/>
        <v>0</v>
      </c>
      <c r="L151" s="25">
        <f t="shared" si="76"/>
        <v>0</v>
      </c>
      <c r="M151" s="130">
        <f t="shared" si="65"/>
        <v>0</v>
      </c>
      <c r="N151" s="256"/>
      <c r="O151" s="243"/>
      <c r="P151" s="257"/>
      <c r="Q151" s="1"/>
      <c r="R151" s="1"/>
      <c r="S151" s="1"/>
    </row>
    <row r="152" spans="1:19" ht="38.25" outlineLevel="2" x14ac:dyDescent="0.25">
      <c r="A152" s="139" t="s">
        <v>682</v>
      </c>
      <c r="B152" s="8" t="s">
        <v>5</v>
      </c>
      <c r="C152" s="114" t="s">
        <v>171</v>
      </c>
      <c r="D152" s="276"/>
      <c r="E152" s="115" t="s">
        <v>127</v>
      </c>
      <c r="F152" s="99">
        <v>935</v>
      </c>
      <c r="G152" s="242"/>
      <c r="H152" s="243"/>
      <c r="I152" s="25">
        <f t="shared" si="89"/>
        <v>0</v>
      </c>
      <c r="J152" s="24">
        <f t="shared" si="90"/>
        <v>0</v>
      </c>
      <c r="K152" s="18">
        <f t="shared" si="91"/>
        <v>0</v>
      </c>
      <c r="L152" s="25">
        <f t="shared" si="76"/>
        <v>0</v>
      </c>
      <c r="M152" s="130">
        <f t="shared" ref="M152:M215" si="104">IFERROR(L152/$L$266,0)</f>
        <v>0</v>
      </c>
      <c r="N152" s="256"/>
      <c r="O152" s="243"/>
      <c r="P152" s="257"/>
      <c r="Q152" s="1"/>
      <c r="R152" s="1"/>
      <c r="S152" s="1"/>
    </row>
    <row r="153" spans="1:19" ht="25.5" outlineLevel="2" x14ac:dyDescent="0.25">
      <c r="A153" s="139" t="s">
        <v>683</v>
      </c>
      <c r="B153" s="8" t="s">
        <v>5</v>
      </c>
      <c r="C153" s="114" t="s">
        <v>65</v>
      </c>
      <c r="D153" s="239"/>
      <c r="E153" s="115" t="s">
        <v>669</v>
      </c>
      <c r="F153" s="99">
        <v>1</v>
      </c>
      <c r="G153" s="242"/>
      <c r="H153" s="243"/>
      <c r="I153" s="25">
        <f t="shared" si="89"/>
        <v>0</v>
      </c>
      <c r="J153" s="24">
        <f t="shared" si="90"/>
        <v>0</v>
      </c>
      <c r="K153" s="18">
        <f t="shared" si="91"/>
        <v>0</v>
      </c>
      <c r="L153" s="25">
        <f t="shared" si="76"/>
        <v>0</v>
      </c>
      <c r="M153" s="130">
        <f t="shared" si="104"/>
        <v>0</v>
      </c>
      <c r="N153" s="256"/>
      <c r="O153" s="243"/>
      <c r="P153" s="257"/>
      <c r="Q153" s="1"/>
      <c r="R153" s="1"/>
      <c r="S153" s="1"/>
    </row>
    <row r="154" spans="1:19" ht="25.5" outlineLevel="1" x14ac:dyDescent="0.25">
      <c r="A154" s="136">
        <v>458</v>
      </c>
      <c r="B154" s="10" t="s">
        <v>57</v>
      </c>
      <c r="C154" s="110" t="s">
        <v>54</v>
      </c>
      <c r="D154" s="274"/>
      <c r="E154" s="111"/>
      <c r="F154" s="98"/>
      <c r="G154" s="269"/>
      <c r="H154" s="251"/>
      <c r="I154" s="29"/>
      <c r="J154" s="28">
        <f t="shared" ref="J154:K154" si="105">SUBTOTAL(9,J155:J170)</f>
        <v>0</v>
      </c>
      <c r="K154" s="19">
        <f t="shared" si="105"/>
        <v>0</v>
      </c>
      <c r="L154" s="29">
        <f>SUBTOTAL(9,L155:L170)</f>
        <v>0</v>
      </c>
      <c r="M154" s="128">
        <f t="shared" si="104"/>
        <v>0</v>
      </c>
      <c r="N154" s="250">
        <f t="shared" ref="N154" si="106">SUBTOTAL(9,N155:N170)</f>
        <v>0</v>
      </c>
      <c r="O154" s="251">
        <f t="shared" ref="O154" si="107">SUBTOTAL(9,O155:O170)</f>
        <v>0</v>
      </c>
      <c r="P154" s="252">
        <f>SUBTOTAL(9,P155:P170)</f>
        <v>0</v>
      </c>
      <c r="Q154" s="1"/>
      <c r="R154" s="1"/>
      <c r="S154" s="1"/>
    </row>
    <row r="155" spans="1:19" ht="25.5" outlineLevel="2" x14ac:dyDescent="0.25">
      <c r="A155" s="139" t="s">
        <v>111</v>
      </c>
      <c r="B155" s="8" t="s">
        <v>5</v>
      </c>
      <c r="C155" s="114" t="s">
        <v>191</v>
      </c>
      <c r="D155" s="239"/>
      <c r="E155" s="115" t="s">
        <v>182</v>
      </c>
      <c r="F155" s="99">
        <v>741</v>
      </c>
      <c r="G155" s="242"/>
      <c r="H155" s="243"/>
      <c r="I155" s="25">
        <f t="shared" si="89"/>
        <v>0</v>
      </c>
      <c r="J155" s="24">
        <f t="shared" si="90"/>
        <v>0</v>
      </c>
      <c r="K155" s="18">
        <f t="shared" si="91"/>
        <v>0</v>
      </c>
      <c r="L155" s="25">
        <f t="shared" si="76"/>
        <v>0</v>
      </c>
      <c r="M155" s="130">
        <f t="shared" si="104"/>
        <v>0</v>
      </c>
      <c r="N155" s="256"/>
      <c r="O155" s="243"/>
      <c r="P155" s="257"/>
      <c r="Q155" s="1"/>
      <c r="R155" s="1"/>
      <c r="S155" s="1"/>
    </row>
    <row r="156" spans="1:19" ht="25.5" customHeight="1" outlineLevel="2" x14ac:dyDescent="0.25">
      <c r="A156" s="139" t="s">
        <v>112</v>
      </c>
      <c r="B156" s="8" t="s">
        <v>5</v>
      </c>
      <c r="C156" s="114" t="s">
        <v>192</v>
      </c>
      <c r="D156" s="276"/>
      <c r="E156" s="115" t="s">
        <v>182</v>
      </c>
      <c r="F156" s="99">
        <v>765</v>
      </c>
      <c r="G156" s="242"/>
      <c r="H156" s="243"/>
      <c r="I156" s="25">
        <f t="shared" si="89"/>
        <v>0</v>
      </c>
      <c r="J156" s="24">
        <f t="shared" si="90"/>
        <v>0</v>
      </c>
      <c r="K156" s="18">
        <f t="shared" si="91"/>
        <v>0</v>
      </c>
      <c r="L156" s="25">
        <f t="shared" si="76"/>
        <v>0</v>
      </c>
      <c r="M156" s="130">
        <f t="shared" si="104"/>
        <v>0</v>
      </c>
      <c r="N156" s="256"/>
      <c r="O156" s="243"/>
      <c r="P156" s="257"/>
      <c r="Q156" s="1"/>
      <c r="R156" s="1"/>
      <c r="S156" s="1"/>
    </row>
    <row r="157" spans="1:19" ht="25.5" customHeight="1" outlineLevel="2" x14ac:dyDescent="0.25">
      <c r="A157" s="139" t="s">
        <v>113</v>
      </c>
      <c r="B157" s="8" t="s">
        <v>5</v>
      </c>
      <c r="C157" s="114" t="s">
        <v>193</v>
      </c>
      <c r="D157" s="276"/>
      <c r="E157" s="115" t="s">
        <v>182</v>
      </c>
      <c r="F157" s="99">
        <v>84</v>
      </c>
      <c r="G157" s="242"/>
      <c r="H157" s="243"/>
      <c r="I157" s="25">
        <f t="shared" si="89"/>
        <v>0</v>
      </c>
      <c r="J157" s="24">
        <f t="shared" si="90"/>
        <v>0</v>
      </c>
      <c r="K157" s="18">
        <f t="shared" si="91"/>
        <v>0</v>
      </c>
      <c r="L157" s="25">
        <f t="shared" si="76"/>
        <v>0</v>
      </c>
      <c r="M157" s="130">
        <f t="shared" si="104"/>
        <v>0</v>
      </c>
      <c r="N157" s="256"/>
      <c r="O157" s="243"/>
      <c r="P157" s="257"/>
      <c r="Q157" s="1"/>
      <c r="R157" s="1"/>
      <c r="S157" s="1"/>
    </row>
    <row r="158" spans="1:19" ht="25.5" customHeight="1" outlineLevel="2" x14ac:dyDescent="0.25">
      <c r="A158" s="139" t="s">
        <v>114</v>
      </c>
      <c r="B158" s="8" t="s">
        <v>5</v>
      </c>
      <c r="C158" s="114" t="s">
        <v>194</v>
      </c>
      <c r="D158" s="276"/>
      <c r="E158" s="115" t="s">
        <v>182</v>
      </c>
      <c r="F158" s="99">
        <v>24</v>
      </c>
      <c r="G158" s="242"/>
      <c r="H158" s="243"/>
      <c r="I158" s="25">
        <f t="shared" si="89"/>
        <v>0</v>
      </c>
      <c r="J158" s="24">
        <f t="shared" si="90"/>
        <v>0</v>
      </c>
      <c r="K158" s="18">
        <f t="shared" si="91"/>
        <v>0</v>
      </c>
      <c r="L158" s="25">
        <f t="shared" si="76"/>
        <v>0</v>
      </c>
      <c r="M158" s="130">
        <f t="shared" si="104"/>
        <v>0</v>
      </c>
      <c r="N158" s="256"/>
      <c r="O158" s="243"/>
      <c r="P158" s="257"/>
      <c r="Q158" s="1"/>
      <c r="R158" s="1"/>
      <c r="S158" s="1"/>
    </row>
    <row r="159" spans="1:19" ht="25.5" customHeight="1" outlineLevel="2" x14ac:dyDescent="0.25">
      <c r="A159" s="139" t="s">
        <v>684</v>
      </c>
      <c r="B159" s="8" t="s">
        <v>5</v>
      </c>
      <c r="C159" s="114" t="s">
        <v>195</v>
      </c>
      <c r="D159" s="276"/>
      <c r="E159" s="115" t="s">
        <v>182</v>
      </c>
      <c r="F159" s="99">
        <v>7</v>
      </c>
      <c r="G159" s="242"/>
      <c r="H159" s="243"/>
      <c r="I159" s="25">
        <f t="shared" si="89"/>
        <v>0</v>
      </c>
      <c r="J159" s="24">
        <f t="shared" si="90"/>
        <v>0</v>
      </c>
      <c r="K159" s="18">
        <f t="shared" si="91"/>
        <v>0</v>
      </c>
      <c r="L159" s="25">
        <f t="shared" si="76"/>
        <v>0</v>
      </c>
      <c r="M159" s="130">
        <f t="shared" si="104"/>
        <v>0</v>
      </c>
      <c r="N159" s="256"/>
      <c r="O159" s="243"/>
      <c r="P159" s="257"/>
      <c r="Q159" s="1"/>
      <c r="R159" s="1"/>
      <c r="S159" s="1"/>
    </row>
    <row r="160" spans="1:19" ht="25.5" customHeight="1" outlineLevel="2" x14ac:dyDescent="0.25">
      <c r="A160" s="139" t="s">
        <v>685</v>
      </c>
      <c r="B160" s="8" t="s">
        <v>5</v>
      </c>
      <c r="C160" s="114" t="s">
        <v>248</v>
      </c>
      <c r="D160" s="276"/>
      <c r="E160" s="115" t="s">
        <v>182</v>
      </c>
      <c r="F160" s="99">
        <v>24</v>
      </c>
      <c r="G160" s="242"/>
      <c r="H160" s="243"/>
      <c r="I160" s="25">
        <f t="shared" si="89"/>
        <v>0</v>
      </c>
      <c r="J160" s="24">
        <f t="shared" si="90"/>
        <v>0</v>
      </c>
      <c r="K160" s="18">
        <f t="shared" si="91"/>
        <v>0</v>
      </c>
      <c r="L160" s="25">
        <f t="shared" si="76"/>
        <v>0</v>
      </c>
      <c r="M160" s="130">
        <f t="shared" si="104"/>
        <v>0</v>
      </c>
      <c r="N160" s="256"/>
      <c r="O160" s="243"/>
      <c r="P160" s="257"/>
      <c r="Q160" s="1"/>
      <c r="R160" s="1"/>
      <c r="S160" s="1"/>
    </row>
    <row r="161" spans="1:19" ht="25.5" customHeight="1" outlineLevel="2" x14ac:dyDescent="0.25">
      <c r="A161" s="139" t="s">
        <v>686</v>
      </c>
      <c r="B161" s="8" t="s">
        <v>5</v>
      </c>
      <c r="C161" s="114" t="s">
        <v>249</v>
      </c>
      <c r="D161" s="276"/>
      <c r="E161" s="115" t="s">
        <v>182</v>
      </c>
      <c r="F161" s="99">
        <v>15</v>
      </c>
      <c r="G161" s="242"/>
      <c r="H161" s="243"/>
      <c r="I161" s="25">
        <f t="shared" si="89"/>
        <v>0</v>
      </c>
      <c r="J161" s="24">
        <f t="shared" si="90"/>
        <v>0</v>
      </c>
      <c r="K161" s="18">
        <f t="shared" si="91"/>
        <v>0</v>
      </c>
      <c r="L161" s="25">
        <f t="shared" si="76"/>
        <v>0</v>
      </c>
      <c r="M161" s="130">
        <f t="shared" si="104"/>
        <v>0</v>
      </c>
      <c r="N161" s="256"/>
      <c r="O161" s="243"/>
      <c r="P161" s="257"/>
      <c r="Q161" s="1"/>
      <c r="R161" s="1"/>
      <c r="S161" s="1"/>
    </row>
    <row r="162" spans="1:19" ht="25.5" customHeight="1" outlineLevel="2" x14ac:dyDescent="0.25">
      <c r="A162" s="139" t="s">
        <v>687</v>
      </c>
      <c r="B162" s="8" t="s">
        <v>5</v>
      </c>
      <c r="C162" s="114" t="s">
        <v>198</v>
      </c>
      <c r="D162" s="276"/>
      <c r="E162" s="115" t="s">
        <v>182</v>
      </c>
      <c r="F162" s="99">
        <v>72</v>
      </c>
      <c r="G162" s="242"/>
      <c r="H162" s="243"/>
      <c r="I162" s="25">
        <f t="shared" si="89"/>
        <v>0</v>
      </c>
      <c r="J162" s="24">
        <f t="shared" si="90"/>
        <v>0</v>
      </c>
      <c r="K162" s="18">
        <f t="shared" si="91"/>
        <v>0</v>
      </c>
      <c r="L162" s="25">
        <f t="shared" si="76"/>
        <v>0</v>
      </c>
      <c r="M162" s="130">
        <f t="shared" si="104"/>
        <v>0</v>
      </c>
      <c r="N162" s="256"/>
      <c r="O162" s="243"/>
      <c r="P162" s="257"/>
      <c r="Q162" s="1"/>
      <c r="R162" s="1"/>
      <c r="S162" s="1"/>
    </row>
    <row r="163" spans="1:19" ht="25.5" customHeight="1" outlineLevel="2" x14ac:dyDescent="0.25">
      <c r="A163" s="139" t="s">
        <v>688</v>
      </c>
      <c r="B163" s="8" t="s">
        <v>5</v>
      </c>
      <c r="C163" s="114" t="s">
        <v>197</v>
      </c>
      <c r="D163" s="276"/>
      <c r="E163" s="115" t="s">
        <v>182</v>
      </c>
      <c r="F163" s="99">
        <v>197</v>
      </c>
      <c r="G163" s="242"/>
      <c r="H163" s="243"/>
      <c r="I163" s="25">
        <f t="shared" si="89"/>
        <v>0</v>
      </c>
      <c r="J163" s="24">
        <f t="shared" si="90"/>
        <v>0</v>
      </c>
      <c r="K163" s="18">
        <f t="shared" si="91"/>
        <v>0</v>
      </c>
      <c r="L163" s="25">
        <f t="shared" si="76"/>
        <v>0</v>
      </c>
      <c r="M163" s="130">
        <f t="shared" si="104"/>
        <v>0</v>
      </c>
      <c r="N163" s="256"/>
      <c r="O163" s="243"/>
      <c r="P163" s="257"/>
      <c r="Q163" s="1"/>
      <c r="R163" s="1"/>
      <c r="S163" s="1"/>
    </row>
    <row r="164" spans="1:19" ht="25.5" customHeight="1" outlineLevel="2" x14ac:dyDescent="0.25">
      <c r="A164" s="139" t="s">
        <v>689</v>
      </c>
      <c r="B164" s="8" t="s">
        <v>5</v>
      </c>
      <c r="C164" s="114" t="s">
        <v>187</v>
      </c>
      <c r="D164" s="276"/>
      <c r="E164" s="115" t="s">
        <v>127</v>
      </c>
      <c r="F164" s="99">
        <f>(1.6+1.6)*2.1</f>
        <v>6.7200000000000006</v>
      </c>
      <c r="G164" s="242"/>
      <c r="H164" s="243"/>
      <c r="I164" s="25">
        <f t="shared" si="89"/>
        <v>0</v>
      </c>
      <c r="J164" s="24">
        <f t="shared" si="90"/>
        <v>0</v>
      </c>
      <c r="K164" s="18">
        <f t="shared" si="91"/>
        <v>0</v>
      </c>
      <c r="L164" s="25">
        <f t="shared" si="76"/>
        <v>0</v>
      </c>
      <c r="M164" s="130">
        <f t="shared" si="104"/>
        <v>0</v>
      </c>
      <c r="N164" s="256"/>
      <c r="O164" s="243"/>
      <c r="P164" s="257"/>
      <c r="Q164" s="1"/>
      <c r="R164" s="1"/>
      <c r="S164" s="1"/>
    </row>
    <row r="165" spans="1:19" ht="25.5" customHeight="1" outlineLevel="2" x14ac:dyDescent="0.25">
      <c r="A165" s="139" t="s">
        <v>690</v>
      </c>
      <c r="B165" s="8" t="s">
        <v>5</v>
      </c>
      <c r="C165" s="114" t="s">
        <v>188</v>
      </c>
      <c r="D165" s="276"/>
      <c r="E165" s="115" t="s">
        <v>127</v>
      </c>
      <c r="F165" s="140">
        <f>(1.2+1.2+1.7+1+1.1)*2.1</f>
        <v>13.02</v>
      </c>
      <c r="G165" s="242"/>
      <c r="H165" s="243"/>
      <c r="I165" s="25">
        <f t="shared" si="89"/>
        <v>0</v>
      </c>
      <c r="J165" s="24">
        <f t="shared" si="90"/>
        <v>0</v>
      </c>
      <c r="K165" s="18">
        <f t="shared" si="91"/>
        <v>0</v>
      </c>
      <c r="L165" s="25">
        <f t="shared" si="76"/>
        <v>0</v>
      </c>
      <c r="M165" s="130">
        <f t="shared" si="104"/>
        <v>0</v>
      </c>
      <c r="N165" s="256"/>
      <c r="O165" s="243"/>
      <c r="P165" s="257"/>
      <c r="Q165" s="1"/>
      <c r="R165" s="1"/>
      <c r="S165" s="1"/>
    </row>
    <row r="166" spans="1:19" ht="25.5" customHeight="1" outlineLevel="2" x14ac:dyDescent="0.25">
      <c r="A166" s="139" t="s">
        <v>691</v>
      </c>
      <c r="B166" s="8" t="s">
        <v>5</v>
      </c>
      <c r="C166" s="114" t="s">
        <v>184</v>
      </c>
      <c r="D166" s="276"/>
      <c r="E166" s="115" t="s">
        <v>182</v>
      </c>
      <c r="F166" s="99">
        <v>8</v>
      </c>
      <c r="G166" s="242"/>
      <c r="H166" s="243"/>
      <c r="I166" s="25">
        <f t="shared" si="89"/>
        <v>0</v>
      </c>
      <c r="J166" s="24">
        <f t="shared" si="90"/>
        <v>0</v>
      </c>
      <c r="K166" s="18">
        <f t="shared" si="91"/>
        <v>0</v>
      </c>
      <c r="L166" s="25">
        <f t="shared" ref="L166:L170" si="108">J166+K166</f>
        <v>0</v>
      </c>
      <c r="M166" s="130">
        <f t="shared" si="104"/>
        <v>0</v>
      </c>
      <c r="N166" s="256"/>
      <c r="O166" s="243"/>
      <c r="P166" s="257"/>
      <c r="Q166" s="1"/>
      <c r="R166" s="1"/>
      <c r="S166" s="1"/>
    </row>
    <row r="167" spans="1:19" ht="25.5" customHeight="1" outlineLevel="2" x14ac:dyDescent="0.25">
      <c r="A167" s="139" t="s">
        <v>692</v>
      </c>
      <c r="B167" s="8" t="s">
        <v>5</v>
      </c>
      <c r="C167" s="114" t="s">
        <v>181</v>
      </c>
      <c r="D167" s="276"/>
      <c r="E167" s="115" t="s">
        <v>182</v>
      </c>
      <c r="F167" s="99">
        <v>2</v>
      </c>
      <c r="G167" s="242"/>
      <c r="H167" s="243"/>
      <c r="I167" s="25">
        <f t="shared" si="89"/>
        <v>0</v>
      </c>
      <c r="J167" s="24">
        <f t="shared" si="90"/>
        <v>0</v>
      </c>
      <c r="K167" s="18">
        <f t="shared" si="91"/>
        <v>0</v>
      </c>
      <c r="L167" s="25">
        <f t="shared" si="108"/>
        <v>0</v>
      </c>
      <c r="M167" s="130">
        <f t="shared" si="104"/>
        <v>0</v>
      </c>
      <c r="N167" s="256"/>
      <c r="O167" s="243"/>
      <c r="P167" s="257"/>
      <c r="Q167" s="1"/>
      <c r="R167" s="1"/>
      <c r="S167" s="1"/>
    </row>
    <row r="168" spans="1:19" ht="25.5" outlineLevel="2" x14ac:dyDescent="0.25">
      <c r="A168" s="139" t="s">
        <v>693</v>
      </c>
      <c r="B168" s="8" t="s">
        <v>5</v>
      </c>
      <c r="C168" s="114" t="s">
        <v>186</v>
      </c>
      <c r="D168" s="276"/>
      <c r="E168" s="115" t="s">
        <v>127</v>
      </c>
      <c r="F168" s="99">
        <v>72</v>
      </c>
      <c r="G168" s="242"/>
      <c r="H168" s="243"/>
      <c r="I168" s="25">
        <f t="shared" si="89"/>
        <v>0</v>
      </c>
      <c r="J168" s="24">
        <f t="shared" si="90"/>
        <v>0</v>
      </c>
      <c r="K168" s="18">
        <f t="shared" si="91"/>
        <v>0</v>
      </c>
      <c r="L168" s="25">
        <f t="shared" si="108"/>
        <v>0</v>
      </c>
      <c r="M168" s="130">
        <f t="shared" si="104"/>
        <v>0</v>
      </c>
      <c r="N168" s="256"/>
      <c r="O168" s="243"/>
      <c r="P168" s="257"/>
      <c r="Q168" s="1"/>
      <c r="R168" s="1"/>
      <c r="S168" s="1"/>
    </row>
    <row r="169" spans="1:19" ht="25.5" customHeight="1" outlineLevel="2" x14ac:dyDescent="0.25">
      <c r="A169" s="139" t="s">
        <v>694</v>
      </c>
      <c r="B169" s="8" t="s">
        <v>5</v>
      </c>
      <c r="C169" s="114" t="s">
        <v>183</v>
      </c>
      <c r="D169" s="276"/>
      <c r="E169" s="115" t="s">
        <v>182</v>
      </c>
      <c r="F169" s="99">
        <v>2</v>
      </c>
      <c r="G169" s="242"/>
      <c r="H169" s="243"/>
      <c r="I169" s="25">
        <f t="shared" si="89"/>
        <v>0</v>
      </c>
      <c r="J169" s="24">
        <f t="shared" si="90"/>
        <v>0</v>
      </c>
      <c r="K169" s="18">
        <f t="shared" si="91"/>
        <v>0</v>
      </c>
      <c r="L169" s="25">
        <f t="shared" si="108"/>
        <v>0</v>
      </c>
      <c r="M169" s="130">
        <f t="shared" si="104"/>
        <v>0</v>
      </c>
      <c r="N169" s="256"/>
      <c r="O169" s="243"/>
      <c r="P169" s="257"/>
      <c r="Q169" s="1"/>
      <c r="R169" s="1"/>
      <c r="S169" s="1"/>
    </row>
    <row r="170" spans="1:19" ht="25.5" customHeight="1" outlineLevel="2" x14ac:dyDescent="0.25">
      <c r="A170" s="139" t="s">
        <v>695</v>
      </c>
      <c r="B170" s="8" t="s">
        <v>5</v>
      </c>
      <c r="C170" s="114" t="s">
        <v>189</v>
      </c>
      <c r="D170" s="276"/>
      <c r="E170" s="115" t="s">
        <v>182</v>
      </c>
      <c r="F170" s="99">
        <v>6</v>
      </c>
      <c r="G170" s="242"/>
      <c r="H170" s="243"/>
      <c r="I170" s="25">
        <f t="shared" si="89"/>
        <v>0</v>
      </c>
      <c r="J170" s="24">
        <f t="shared" si="90"/>
        <v>0</v>
      </c>
      <c r="K170" s="18">
        <f t="shared" si="91"/>
        <v>0</v>
      </c>
      <c r="L170" s="25">
        <f t="shared" si="108"/>
        <v>0</v>
      </c>
      <c r="M170" s="130">
        <f t="shared" si="104"/>
        <v>0</v>
      </c>
      <c r="N170" s="256"/>
      <c r="O170" s="243"/>
      <c r="P170" s="257"/>
      <c r="Q170" s="1"/>
      <c r="R170" s="1"/>
      <c r="S170" s="1"/>
    </row>
    <row r="171" spans="1:19" s="2" customFormat="1" ht="25.5" outlineLevel="1" x14ac:dyDescent="0.25">
      <c r="A171" s="136">
        <v>469</v>
      </c>
      <c r="B171" s="10" t="s">
        <v>7</v>
      </c>
      <c r="C171" s="110" t="s">
        <v>75</v>
      </c>
      <c r="D171" s="274"/>
      <c r="E171" s="111" t="s">
        <v>669</v>
      </c>
      <c r="F171" s="98">
        <v>1</v>
      </c>
      <c r="G171" s="269"/>
      <c r="H171" s="251"/>
      <c r="I171" s="29">
        <f>G171+H171</f>
        <v>0</v>
      </c>
      <c r="J171" s="28">
        <f>G171*F171</f>
        <v>0</v>
      </c>
      <c r="K171" s="19">
        <f>F171*H171</f>
        <v>0</v>
      </c>
      <c r="L171" s="29">
        <f>J171+K171</f>
        <v>0</v>
      </c>
      <c r="M171" s="128">
        <f t="shared" si="104"/>
        <v>0</v>
      </c>
      <c r="N171" s="250"/>
      <c r="O171" s="251"/>
      <c r="P171" s="252"/>
    </row>
    <row r="172" spans="1:19" ht="25.5" x14ac:dyDescent="0.25">
      <c r="A172" s="135">
        <v>460</v>
      </c>
      <c r="B172" s="7" t="s">
        <v>4</v>
      </c>
      <c r="C172" s="108" t="s">
        <v>105</v>
      </c>
      <c r="D172" s="275"/>
      <c r="E172" s="109"/>
      <c r="F172" s="97"/>
      <c r="G172" s="268"/>
      <c r="H172" s="248"/>
      <c r="I172" s="23"/>
      <c r="J172" s="22">
        <f t="shared" ref="J172:K172" si="109">SUBTOTAL(9,J173:N208)</f>
        <v>0</v>
      </c>
      <c r="K172" s="16">
        <f t="shared" si="109"/>
        <v>0</v>
      </c>
      <c r="L172" s="23">
        <f>SUBTOTAL(9,L173:L208)</f>
        <v>0</v>
      </c>
      <c r="M172" s="127">
        <f t="shared" si="104"/>
        <v>0</v>
      </c>
      <c r="N172" s="247">
        <f t="shared" ref="N172" si="110">SUBTOTAL(9,N173:R208)</f>
        <v>0</v>
      </c>
      <c r="O172" s="248">
        <f t="shared" ref="O172" si="111">SUBTOTAL(9,O173:S208)</f>
        <v>0</v>
      </c>
      <c r="P172" s="249">
        <f>SUBTOTAL(9,P173:P208)</f>
        <v>0</v>
      </c>
      <c r="Q172" s="1"/>
      <c r="R172" s="1"/>
      <c r="S172" s="1"/>
    </row>
    <row r="173" spans="1:19" s="2" customFormat="1" ht="25.5" outlineLevel="1" x14ac:dyDescent="0.25">
      <c r="A173" s="136" t="s">
        <v>580</v>
      </c>
      <c r="B173" s="10" t="s">
        <v>57</v>
      </c>
      <c r="C173" s="110" t="s">
        <v>217</v>
      </c>
      <c r="D173" s="274"/>
      <c r="E173" s="111" t="s">
        <v>127</v>
      </c>
      <c r="F173" s="98">
        <v>35058.6</v>
      </c>
      <c r="G173" s="269"/>
      <c r="H173" s="251"/>
      <c r="I173" s="29">
        <f t="shared" si="89"/>
        <v>0</v>
      </c>
      <c r="J173" s="28">
        <f t="shared" si="90"/>
        <v>0</v>
      </c>
      <c r="K173" s="19">
        <f t="shared" si="91"/>
        <v>0</v>
      </c>
      <c r="L173" s="29">
        <f t="shared" ref="L173:L208" si="112">J173+K173</f>
        <v>0</v>
      </c>
      <c r="M173" s="128">
        <f t="shared" si="104"/>
        <v>0</v>
      </c>
      <c r="N173" s="250"/>
      <c r="O173" s="251"/>
      <c r="P173" s="252"/>
    </row>
    <row r="174" spans="1:19" s="2" customFormat="1" ht="25.5" outlineLevel="1" x14ac:dyDescent="0.25">
      <c r="A174" s="136" t="s">
        <v>581</v>
      </c>
      <c r="B174" s="10" t="s">
        <v>57</v>
      </c>
      <c r="C174" s="110" t="s">
        <v>215</v>
      </c>
      <c r="D174" s="274"/>
      <c r="E174" s="111" t="s">
        <v>127</v>
      </c>
      <c r="F174" s="98">
        <v>35058.6</v>
      </c>
      <c r="G174" s="269"/>
      <c r="H174" s="251"/>
      <c r="I174" s="29">
        <f t="shared" si="89"/>
        <v>0</v>
      </c>
      <c r="J174" s="28">
        <f t="shared" si="90"/>
        <v>0</v>
      </c>
      <c r="K174" s="19">
        <f t="shared" si="91"/>
        <v>0</v>
      </c>
      <c r="L174" s="29">
        <f t="shared" si="112"/>
        <v>0</v>
      </c>
      <c r="M174" s="128">
        <f t="shared" si="104"/>
        <v>0</v>
      </c>
      <c r="N174" s="250"/>
      <c r="O174" s="251"/>
      <c r="P174" s="252"/>
    </row>
    <row r="175" spans="1:19" s="2" customFormat="1" ht="25.5" outlineLevel="1" x14ac:dyDescent="0.25">
      <c r="A175" s="136" t="s">
        <v>582</v>
      </c>
      <c r="B175" s="10" t="s">
        <v>57</v>
      </c>
      <c r="C175" s="110" t="s">
        <v>244</v>
      </c>
      <c r="D175" s="274"/>
      <c r="E175" s="111" t="s">
        <v>127</v>
      </c>
      <c r="F175" s="98">
        <v>35058.6</v>
      </c>
      <c r="G175" s="269"/>
      <c r="H175" s="251"/>
      <c r="I175" s="29">
        <f t="shared" si="89"/>
        <v>0</v>
      </c>
      <c r="J175" s="28">
        <f t="shared" si="90"/>
        <v>0</v>
      </c>
      <c r="K175" s="19">
        <f t="shared" si="91"/>
        <v>0</v>
      </c>
      <c r="L175" s="29">
        <f t="shared" si="112"/>
        <v>0</v>
      </c>
      <c r="M175" s="128">
        <f t="shared" si="104"/>
        <v>0</v>
      </c>
      <c r="N175" s="250"/>
      <c r="O175" s="251"/>
      <c r="P175" s="252"/>
    </row>
    <row r="176" spans="1:19" s="2" customFormat="1" ht="25.5" outlineLevel="1" x14ac:dyDescent="0.25">
      <c r="A176" s="136" t="s">
        <v>583</v>
      </c>
      <c r="B176" s="10" t="s">
        <v>57</v>
      </c>
      <c r="C176" s="110" t="s">
        <v>241</v>
      </c>
      <c r="D176" s="274"/>
      <c r="E176" s="111" t="s">
        <v>127</v>
      </c>
      <c r="F176" s="98">
        <v>35058.6</v>
      </c>
      <c r="G176" s="269"/>
      <c r="H176" s="251"/>
      <c r="I176" s="29">
        <f t="shared" si="89"/>
        <v>0</v>
      </c>
      <c r="J176" s="28">
        <f t="shared" si="90"/>
        <v>0</v>
      </c>
      <c r="K176" s="19">
        <f t="shared" si="91"/>
        <v>0</v>
      </c>
      <c r="L176" s="29">
        <f t="shared" si="112"/>
        <v>0</v>
      </c>
      <c r="M176" s="128">
        <f t="shared" si="104"/>
        <v>0</v>
      </c>
      <c r="N176" s="250"/>
      <c r="O176" s="251"/>
      <c r="P176" s="252"/>
    </row>
    <row r="177" spans="1:19" s="2" customFormat="1" ht="25.5" outlineLevel="1" x14ac:dyDescent="0.25">
      <c r="A177" s="136" t="s">
        <v>584</v>
      </c>
      <c r="B177" s="10" t="s">
        <v>57</v>
      </c>
      <c r="C177" s="110" t="s">
        <v>218</v>
      </c>
      <c r="D177" s="274"/>
      <c r="E177" s="111" t="s">
        <v>127</v>
      </c>
      <c r="F177" s="98">
        <v>35058.6</v>
      </c>
      <c r="G177" s="269"/>
      <c r="H177" s="251"/>
      <c r="I177" s="29">
        <f t="shared" si="89"/>
        <v>0</v>
      </c>
      <c r="J177" s="28">
        <f t="shared" si="90"/>
        <v>0</v>
      </c>
      <c r="K177" s="19">
        <f t="shared" si="91"/>
        <v>0</v>
      </c>
      <c r="L177" s="29">
        <f t="shared" si="112"/>
        <v>0</v>
      </c>
      <c r="M177" s="128">
        <f t="shared" si="104"/>
        <v>0</v>
      </c>
      <c r="N177" s="250"/>
      <c r="O177" s="251"/>
      <c r="P177" s="252"/>
    </row>
    <row r="178" spans="1:19" s="2" customFormat="1" ht="25.5" outlineLevel="1" x14ac:dyDescent="0.25">
      <c r="A178" s="136" t="s">
        <v>585</v>
      </c>
      <c r="B178" s="10" t="s">
        <v>57</v>
      </c>
      <c r="C178" s="110" t="s">
        <v>219</v>
      </c>
      <c r="D178" s="274"/>
      <c r="E178" s="111" t="s">
        <v>127</v>
      </c>
      <c r="F178" s="98">
        <v>35058.6</v>
      </c>
      <c r="G178" s="269"/>
      <c r="H178" s="251"/>
      <c r="I178" s="29">
        <f t="shared" si="89"/>
        <v>0</v>
      </c>
      <c r="J178" s="28">
        <f t="shared" si="90"/>
        <v>0</v>
      </c>
      <c r="K178" s="19">
        <f t="shared" si="91"/>
        <v>0</v>
      </c>
      <c r="L178" s="29">
        <f t="shared" si="112"/>
        <v>0</v>
      </c>
      <c r="M178" s="128">
        <f t="shared" si="104"/>
        <v>0</v>
      </c>
      <c r="N178" s="250"/>
      <c r="O178" s="251"/>
      <c r="P178" s="252"/>
    </row>
    <row r="179" spans="1:19" s="2" customFormat="1" ht="25.5" outlineLevel="1" x14ac:dyDescent="0.25">
      <c r="A179" s="136" t="s">
        <v>586</v>
      </c>
      <c r="B179" s="10" t="s">
        <v>57</v>
      </c>
      <c r="C179" s="110" t="s">
        <v>220</v>
      </c>
      <c r="D179" s="274"/>
      <c r="E179" s="111" t="s">
        <v>127</v>
      </c>
      <c r="F179" s="98">
        <v>35058.6</v>
      </c>
      <c r="G179" s="269"/>
      <c r="H179" s="251"/>
      <c r="I179" s="29">
        <f t="shared" si="89"/>
        <v>0</v>
      </c>
      <c r="J179" s="28">
        <f t="shared" si="90"/>
        <v>0</v>
      </c>
      <c r="K179" s="19">
        <f t="shared" si="91"/>
        <v>0</v>
      </c>
      <c r="L179" s="29">
        <f t="shared" si="112"/>
        <v>0</v>
      </c>
      <c r="M179" s="128">
        <f t="shared" si="104"/>
        <v>0</v>
      </c>
      <c r="N179" s="250"/>
      <c r="O179" s="251"/>
      <c r="P179" s="252"/>
    </row>
    <row r="180" spans="1:19" s="2" customFormat="1" ht="25.5" outlineLevel="1" x14ac:dyDescent="0.25">
      <c r="A180" s="136" t="s">
        <v>587</v>
      </c>
      <c r="B180" s="10" t="s">
        <v>57</v>
      </c>
      <c r="C180" s="110" t="s">
        <v>98</v>
      </c>
      <c r="D180" s="274"/>
      <c r="E180" s="111" t="s">
        <v>127</v>
      </c>
      <c r="F180" s="98">
        <v>35058.6</v>
      </c>
      <c r="G180" s="269"/>
      <c r="H180" s="251"/>
      <c r="I180" s="29">
        <f t="shared" si="89"/>
        <v>0</v>
      </c>
      <c r="J180" s="28">
        <f t="shared" si="90"/>
        <v>0</v>
      </c>
      <c r="K180" s="19">
        <f t="shared" si="91"/>
        <v>0</v>
      </c>
      <c r="L180" s="29">
        <f t="shared" si="112"/>
        <v>0</v>
      </c>
      <c r="M180" s="128">
        <f t="shared" si="104"/>
        <v>0</v>
      </c>
      <c r="N180" s="250"/>
      <c r="O180" s="251"/>
      <c r="P180" s="252"/>
    </row>
    <row r="181" spans="1:19" s="2" customFormat="1" ht="25.5" outlineLevel="1" x14ac:dyDescent="0.25">
      <c r="A181" s="136" t="s">
        <v>588</v>
      </c>
      <c r="B181" s="10" t="s">
        <v>57</v>
      </c>
      <c r="C181" s="110" t="s">
        <v>221</v>
      </c>
      <c r="D181" s="274"/>
      <c r="E181" s="111" t="s">
        <v>127</v>
      </c>
      <c r="F181" s="98">
        <v>35058.6</v>
      </c>
      <c r="G181" s="269"/>
      <c r="H181" s="251"/>
      <c r="I181" s="29">
        <f t="shared" si="89"/>
        <v>0</v>
      </c>
      <c r="J181" s="28">
        <f t="shared" si="90"/>
        <v>0</v>
      </c>
      <c r="K181" s="19">
        <f t="shared" si="91"/>
        <v>0</v>
      </c>
      <c r="L181" s="29">
        <f t="shared" si="112"/>
        <v>0</v>
      </c>
      <c r="M181" s="128">
        <f t="shared" si="104"/>
        <v>0</v>
      </c>
      <c r="N181" s="250"/>
      <c r="O181" s="251"/>
      <c r="P181" s="252"/>
    </row>
    <row r="182" spans="1:19" s="2" customFormat="1" ht="25.5" outlineLevel="1" x14ac:dyDescent="0.25">
      <c r="A182" s="136" t="s">
        <v>589</v>
      </c>
      <c r="B182" s="10" t="s">
        <v>57</v>
      </c>
      <c r="C182" s="110" t="s">
        <v>99</v>
      </c>
      <c r="D182" s="274"/>
      <c r="E182" s="111" t="s">
        <v>127</v>
      </c>
      <c r="F182" s="98">
        <v>35058.6</v>
      </c>
      <c r="G182" s="269"/>
      <c r="H182" s="251"/>
      <c r="I182" s="29">
        <f t="shared" si="89"/>
        <v>0</v>
      </c>
      <c r="J182" s="28">
        <f t="shared" si="90"/>
        <v>0</v>
      </c>
      <c r="K182" s="19">
        <f t="shared" si="91"/>
        <v>0</v>
      </c>
      <c r="L182" s="29">
        <f t="shared" si="112"/>
        <v>0</v>
      </c>
      <c r="M182" s="128">
        <f t="shared" si="104"/>
        <v>0</v>
      </c>
      <c r="N182" s="250"/>
      <c r="O182" s="251"/>
      <c r="P182" s="252"/>
    </row>
    <row r="183" spans="1:19" s="2" customFormat="1" ht="25.5" outlineLevel="1" x14ac:dyDescent="0.25">
      <c r="A183" s="136" t="s">
        <v>590</v>
      </c>
      <c r="B183" s="10" t="s">
        <v>57</v>
      </c>
      <c r="C183" s="110" t="s">
        <v>216</v>
      </c>
      <c r="D183" s="274"/>
      <c r="E183" s="111" t="s">
        <v>127</v>
      </c>
      <c r="F183" s="98">
        <v>35058.6</v>
      </c>
      <c r="G183" s="269"/>
      <c r="H183" s="251"/>
      <c r="I183" s="29">
        <f t="shared" si="89"/>
        <v>0</v>
      </c>
      <c r="J183" s="28">
        <f t="shared" si="90"/>
        <v>0</v>
      </c>
      <c r="K183" s="19">
        <f t="shared" si="91"/>
        <v>0</v>
      </c>
      <c r="L183" s="29">
        <f t="shared" si="112"/>
        <v>0</v>
      </c>
      <c r="M183" s="128">
        <f t="shared" si="104"/>
        <v>0</v>
      </c>
      <c r="N183" s="250"/>
      <c r="O183" s="251"/>
      <c r="P183" s="252"/>
    </row>
    <row r="184" spans="1:19" s="2" customFormat="1" ht="25.5" outlineLevel="1" x14ac:dyDescent="0.25">
      <c r="A184" s="136" t="s">
        <v>591</v>
      </c>
      <c r="B184" s="10" t="s">
        <v>57</v>
      </c>
      <c r="C184" s="110" t="s">
        <v>242</v>
      </c>
      <c r="D184" s="274"/>
      <c r="E184" s="111"/>
      <c r="F184" s="98"/>
      <c r="G184" s="269"/>
      <c r="H184" s="251"/>
      <c r="I184" s="29"/>
      <c r="J184" s="28">
        <f t="shared" ref="J184:K184" si="113">SUBTOTAL(9,J185:N189)</f>
        <v>0</v>
      </c>
      <c r="K184" s="19">
        <f t="shared" si="113"/>
        <v>0</v>
      </c>
      <c r="L184" s="29">
        <f>SUBTOTAL(9,L185:L189)</f>
        <v>0</v>
      </c>
      <c r="M184" s="128">
        <f t="shared" si="104"/>
        <v>0</v>
      </c>
      <c r="N184" s="250">
        <f t="shared" ref="N184" si="114">SUBTOTAL(9,N185:R189)</f>
        <v>0</v>
      </c>
      <c r="O184" s="251">
        <f t="shared" ref="O184" si="115">SUBTOTAL(9,O185:S189)</f>
        <v>0</v>
      </c>
      <c r="P184" s="252">
        <f>SUBTOTAL(9,P185:P189)</f>
        <v>0</v>
      </c>
    </row>
    <row r="185" spans="1:19" ht="25.5" customHeight="1" outlineLevel="2" x14ac:dyDescent="0.25">
      <c r="A185" s="139" t="s">
        <v>592</v>
      </c>
      <c r="B185" s="8" t="s">
        <v>5</v>
      </c>
      <c r="C185" s="116" t="s">
        <v>226</v>
      </c>
      <c r="D185" s="276"/>
      <c r="E185" s="115" t="s">
        <v>127</v>
      </c>
      <c r="F185" s="99">
        <v>35058.6</v>
      </c>
      <c r="G185" s="242"/>
      <c r="H185" s="243"/>
      <c r="I185" s="25">
        <f t="shared" si="89"/>
        <v>0</v>
      </c>
      <c r="J185" s="24">
        <f t="shared" si="90"/>
        <v>0</v>
      </c>
      <c r="K185" s="18">
        <f t="shared" si="91"/>
        <v>0</v>
      </c>
      <c r="L185" s="25">
        <f t="shared" si="112"/>
        <v>0</v>
      </c>
      <c r="M185" s="130">
        <f t="shared" si="104"/>
        <v>0</v>
      </c>
      <c r="N185" s="256"/>
      <c r="O185" s="243"/>
      <c r="P185" s="257"/>
      <c r="Q185" s="1"/>
      <c r="R185" s="1"/>
      <c r="S185" s="1"/>
    </row>
    <row r="186" spans="1:19" ht="25.5" customHeight="1" outlineLevel="2" x14ac:dyDescent="0.25">
      <c r="A186" s="139" t="s">
        <v>593</v>
      </c>
      <c r="B186" s="8" t="s">
        <v>5</v>
      </c>
      <c r="C186" s="116" t="s">
        <v>227</v>
      </c>
      <c r="D186" s="276"/>
      <c r="E186" s="115" t="s">
        <v>127</v>
      </c>
      <c r="F186" s="99">
        <v>35058.6</v>
      </c>
      <c r="G186" s="242"/>
      <c r="H186" s="243"/>
      <c r="I186" s="25">
        <f t="shared" si="89"/>
        <v>0</v>
      </c>
      <c r="J186" s="24">
        <f t="shared" si="90"/>
        <v>0</v>
      </c>
      <c r="K186" s="18">
        <f t="shared" si="91"/>
        <v>0</v>
      </c>
      <c r="L186" s="25">
        <f t="shared" si="112"/>
        <v>0</v>
      </c>
      <c r="M186" s="130">
        <f t="shared" si="104"/>
        <v>0</v>
      </c>
      <c r="N186" s="256"/>
      <c r="O186" s="243"/>
      <c r="P186" s="257"/>
      <c r="Q186" s="1"/>
      <c r="R186" s="1"/>
      <c r="S186" s="1"/>
    </row>
    <row r="187" spans="1:19" ht="25.5" customHeight="1" outlineLevel="2" x14ac:dyDescent="0.25">
      <c r="A187" s="139" t="s">
        <v>594</v>
      </c>
      <c r="B187" s="8" t="s">
        <v>5</v>
      </c>
      <c r="C187" s="116" t="s">
        <v>222</v>
      </c>
      <c r="D187" s="276"/>
      <c r="E187" s="115" t="s">
        <v>127</v>
      </c>
      <c r="F187" s="99">
        <v>35058.6</v>
      </c>
      <c r="G187" s="242"/>
      <c r="H187" s="243"/>
      <c r="I187" s="25">
        <f t="shared" si="89"/>
        <v>0</v>
      </c>
      <c r="J187" s="24">
        <f t="shared" si="90"/>
        <v>0</v>
      </c>
      <c r="K187" s="18">
        <f t="shared" si="91"/>
        <v>0</v>
      </c>
      <c r="L187" s="25">
        <f t="shared" si="112"/>
        <v>0</v>
      </c>
      <c r="M187" s="130">
        <f t="shared" si="104"/>
        <v>0</v>
      </c>
      <c r="N187" s="256"/>
      <c r="O187" s="243"/>
      <c r="P187" s="257"/>
      <c r="Q187" s="1"/>
      <c r="R187" s="1"/>
      <c r="S187" s="1"/>
    </row>
    <row r="188" spans="1:19" ht="25.5" customHeight="1" outlineLevel="2" x14ac:dyDescent="0.25">
      <c r="A188" s="139" t="s">
        <v>595</v>
      </c>
      <c r="B188" s="8" t="s">
        <v>5</v>
      </c>
      <c r="C188" s="116" t="s">
        <v>228</v>
      </c>
      <c r="D188" s="276"/>
      <c r="E188" s="115" t="s">
        <v>127</v>
      </c>
      <c r="F188" s="99">
        <v>35058.6</v>
      </c>
      <c r="G188" s="242"/>
      <c r="H188" s="243"/>
      <c r="I188" s="25">
        <f t="shared" si="89"/>
        <v>0</v>
      </c>
      <c r="J188" s="24">
        <f t="shared" si="90"/>
        <v>0</v>
      </c>
      <c r="K188" s="18">
        <f t="shared" si="91"/>
        <v>0</v>
      </c>
      <c r="L188" s="25">
        <f t="shared" si="112"/>
        <v>0</v>
      </c>
      <c r="M188" s="130">
        <f t="shared" si="104"/>
        <v>0</v>
      </c>
      <c r="N188" s="256"/>
      <c r="O188" s="243"/>
      <c r="P188" s="257"/>
      <c r="Q188" s="1"/>
      <c r="R188" s="1"/>
      <c r="S188" s="1"/>
    </row>
    <row r="189" spans="1:19" ht="25.5" customHeight="1" outlineLevel="2" x14ac:dyDescent="0.25">
      <c r="A189" s="139" t="s">
        <v>596</v>
      </c>
      <c r="B189" s="8" t="s">
        <v>5</v>
      </c>
      <c r="C189" s="116" t="s">
        <v>223</v>
      </c>
      <c r="D189" s="276"/>
      <c r="E189" s="115" t="s">
        <v>127</v>
      </c>
      <c r="F189" s="99">
        <v>35058.6</v>
      </c>
      <c r="G189" s="242"/>
      <c r="H189" s="243"/>
      <c r="I189" s="25">
        <f t="shared" si="89"/>
        <v>0</v>
      </c>
      <c r="J189" s="24">
        <f t="shared" si="90"/>
        <v>0</v>
      </c>
      <c r="K189" s="18">
        <f t="shared" si="91"/>
        <v>0</v>
      </c>
      <c r="L189" s="25">
        <f t="shared" si="112"/>
        <v>0</v>
      </c>
      <c r="M189" s="130">
        <f t="shared" si="104"/>
        <v>0</v>
      </c>
      <c r="N189" s="256"/>
      <c r="O189" s="243"/>
      <c r="P189" s="257"/>
      <c r="Q189" s="1"/>
      <c r="R189" s="1"/>
      <c r="S189" s="1"/>
    </row>
    <row r="190" spans="1:19" s="2" customFormat="1" ht="25.5" outlineLevel="1" x14ac:dyDescent="0.25">
      <c r="A190" s="136" t="s">
        <v>597</v>
      </c>
      <c r="B190" s="10" t="s">
        <v>57</v>
      </c>
      <c r="C190" s="110" t="s">
        <v>225</v>
      </c>
      <c r="D190" s="274"/>
      <c r="E190" s="111"/>
      <c r="F190" s="98"/>
      <c r="G190" s="269"/>
      <c r="H190" s="251"/>
      <c r="I190" s="29"/>
      <c r="J190" s="28">
        <f t="shared" ref="J190:K190" si="116">SUBTOTAL(9,J191:N196)</f>
        <v>0</v>
      </c>
      <c r="K190" s="19">
        <f t="shared" si="116"/>
        <v>0</v>
      </c>
      <c r="L190" s="29">
        <f>SUBTOTAL(9,L191:L196)</f>
        <v>0</v>
      </c>
      <c r="M190" s="128">
        <f t="shared" si="104"/>
        <v>0</v>
      </c>
      <c r="N190" s="250">
        <f t="shared" ref="N190" si="117">SUBTOTAL(9,N191:R196)</f>
        <v>0</v>
      </c>
      <c r="O190" s="251">
        <f t="shared" ref="O190" si="118">SUBTOTAL(9,O191:S196)</f>
        <v>0</v>
      </c>
      <c r="P190" s="252">
        <f>SUBTOTAL(9,P191:P196)</f>
        <v>0</v>
      </c>
    </row>
    <row r="191" spans="1:19" s="79" customFormat="1" ht="25.5" customHeight="1" outlineLevel="2" x14ac:dyDescent="0.25">
      <c r="A191" s="139" t="s">
        <v>598</v>
      </c>
      <c r="B191" s="8" t="s">
        <v>5</v>
      </c>
      <c r="C191" s="116" t="s">
        <v>229</v>
      </c>
      <c r="D191" s="276"/>
      <c r="E191" s="115" t="s">
        <v>127</v>
      </c>
      <c r="F191" s="99">
        <v>35058.6</v>
      </c>
      <c r="G191" s="242"/>
      <c r="H191" s="243"/>
      <c r="I191" s="25">
        <f t="shared" si="89"/>
        <v>0</v>
      </c>
      <c r="J191" s="24">
        <f t="shared" si="90"/>
        <v>0</v>
      </c>
      <c r="K191" s="18">
        <f t="shared" si="91"/>
        <v>0</v>
      </c>
      <c r="L191" s="25">
        <f t="shared" si="112"/>
        <v>0</v>
      </c>
      <c r="M191" s="130">
        <f t="shared" si="104"/>
        <v>0</v>
      </c>
      <c r="N191" s="256"/>
      <c r="O191" s="243"/>
      <c r="P191" s="257"/>
    </row>
    <row r="192" spans="1:19" s="79" customFormat="1" ht="25.5" customHeight="1" outlineLevel="2" x14ac:dyDescent="0.25">
      <c r="A192" s="139" t="s">
        <v>599</v>
      </c>
      <c r="B192" s="8" t="s">
        <v>5</v>
      </c>
      <c r="C192" s="116" t="s">
        <v>230</v>
      </c>
      <c r="D192" s="276"/>
      <c r="E192" s="115" t="s">
        <v>127</v>
      </c>
      <c r="F192" s="99">
        <v>35058.6</v>
      </c>
      <c r="G192" s="242"/>
      <c r="H192" s="243"/>
      <c r="I192" s="25">
        <f t="shared" ref="I192:I252" si="119">G192+H192</f>
        <v>0</v>
      </c>
      <c r="J192" s="24">
        <f t="shared" ref="J192:J252" si="120">G192*F192</f>
        <v>0</v>
      </c>
      <c r="K192" s="18">
        <f t="shared" ref="K192:K252" si="121">F192*H192</f>
        <v>0</v>
      </c>
      <c r="L192" s="25">
        <f t="shared" si="112"/>
        <v>0</v>
      </c>
      <c r="M192" s="130">
        <f t="shared" si="104"/>
        <v>0</v>
      </c>
      <c r="N192" s="256"/>
      <c r="O192" s="243"/>
      <c r="P192" s="257"/>
    </row>
    <row r="193" spans="1:19" s="79" customFormat="1" ht="25.5" customHeight="1" outlineLevel="2" x14ac:dyDescent="0.25">
      <c r="A193" s="139" t="s">
        <v>600</v>
      </c>
      <c r="B193" s="8" t="s">
        <v>5</v>
      </c>
      <c r="C193" s="116" t="s">
        <v>231</v>
      </c>
      <c r="D193" s="276"/>
      <c r="E193" s="115" t="s">
        <v>127</v>
      </c>
      <c r="F193" s="99">
        <v>35058.6</v>
      </c>
      <c r="G193" s="242"/>
      <c r="H193" s="243"/>
      <c r="I193" s="25">
        <f t="shared" si="119"/>
        <v>0</v>
      </c>
      <c r="J193" s="24">
        <f t="shared" si="120"/>
        <v>0</v>
      </c>
      <c r="K193" s="18">
        <f t="shared" si="121"/>
        <v>0</v>
      </c>
      <c r="L193" s="25">
        <f t="shared" si="112"/>
        <v>0</v>
      </c>
      <c r="M193" s="130">
        <f t="shared" si="104"/>
        <v>0</v>
      </c>
      <c r="N193" s="256"/>
      <c r="O193" s="243"/>
      <c r="P193" s="257"/>
    </row>
    <row r="194" spans="1:19" s="79" customFormat="1" ht="25.5" customHeight="1" outlineLevel="2" x14ac:dyDescent="0.25">
      <c r="A194" s="139" t="s">
        <v>601</v>
      </c>
      <c r="B194" s="8" t="s">
        <v>5</v>
      </c>
      <c r="C194" s="116" t="s">
        <v>224</v>
      </c>
      <c r="D194" s="276"/>
      <c r="E194" s="115" t="s">
        <v>127</v>
      </c>
      <c r="F194" s="99">
        <v>35058.6</v>
      </c>
      <c r="G194" s="242"/>
      <c r="H194" s="243"/>
      <c r="I194" s="25">
        <f t="shared" si="119"/>
        <v>0</v>
      </c>
      <c r="J194" s="24">
        <f t="shared" si="120"/>
        <v>0</v>
      </c>
      <c r="K194" s="18">
        <f t="shared" si="121"/>
        <v>0</v>
      </c>
      <c r="L194" s="25">
        <f t="shared" si="112"/>
        <v>0</v>
      </c>
      <c r="M194" s="130">
        <f t="shared" si="104"/>
        <v>0</v>
      </c>
      <c r="N194" s="256"/>
      <c r="O194" s="243"/>
      <c r="P194" s="257"/>
    </row>
    <row r="195" spans="1:19" s="79" customFormat="1" ht="25.5" customHeight="1" outlineLevel="2" x14ac:dyDescent="0.25">
      <c r="A195" s="139" t="s">
        <v>602</v>
      </c>
      <c r="B195" s="8" t="s">
        <v>5</v>
      </c>
      <c r="C195" s="116" t="s">
        <v>243</v>
      </c>
      <c r="D195" s="276"/>
      <c r="E195" s="115" t="s">
        <v>127</v>
      </c>
      <c r="F195" s="99">
        <v>35058.6</v>
      </c>
      <c r="G195" s="242"/>
      <c r="H195" s="243"/>
      <c r="I195" s="25">
        <f t="shared" si="119"/>
        <v>0</v>
      </c>
      <c r="J195" s="24">
        <f t="shared" si="120"/>
        <v>0</v>
      </c>
      <c r="K195" s="18">
        <f t="shared" si="121"/>
        <v>0</v>
      </c>
      <c r="L195" s="25">
        <f t="shared" si="112"/>
        <v>0</v>
      </c>
      <c r="M195" s="130">
        <f t="shared" si="104"/>
        <v>0</v>
      </c>
      <c r="N195" s="256"/>
      <c r="O195" s="243"/>
      <c r="P195" s="257"/>
    </row>
    <row r="196" spans="1:19" s="79" customFormat="1" ht="25.5" customHeight="1" outlineLevel="2" x14ac:dyDescent="0.25">
      <c r="A196" s="139" t="s">
        <v>603</v>
      </c>
      <c r="B196" s="8" t="s">
        <v>5</v>
      </c>
      <c r="C196" s="116" t="s">
        <v>240</v>
      </c>
      <c r="D196" s="276"/>
      <c r="E196" s="115" t="s">
        <v>127</v>
      </c>
      <c r="F196" s="99">
        <v>35058.6</v>
      </c>
      <c r="G196" s="242"/>
      <c r="H196" s="243"/>
      <c r="I196" s="25">
        <f t="shared" si="119"/>
        <v>0</v>
      </c>
      <c r="J196" s="24">
        <f t="shared" si="120"/>
        <v>0</v>
      </c>
      <c r="K196" s="18">
        <f t="shared" si="121"/>
        <v>0</v>
      </c>
      <c r="L196" s="25">
        <f t="shared" si="112"/>
        <v>0</v>
      </c>
      <c r="M196" s="130">
        <f t="shared" si="104"/>
        <v>0</v>
      </c>
      <c r="N196" s="256"/>
      <c r="O196" s="243"/>
      <c r="P196" s="257"/>
    </row>
    <row r="197" spans="1:19" s="2" customFormat="1" ht="25.5" outlineLevel="1" x14ac:dyDescent="0.25">
      <c r="A197" s="136" t="s">
        <v>604</v>
      </c>
      <c r="B197" s="10" t="s">
        <v>57</v>
      </c>
      <c r="C197" s="110" t="s">
        <v>235</v>
      </c>
      <c r="D197" s="274"/>
      <c r="E197" s="111"/>
      <c r="F197" s="98"/>
      <c r="G197" s="269"/>
      <c r="H197" s="251"/>
      <c r="I197" s="29"/>
      <c r="J197" s="28">
        <f>SUBTOTAL(9,J198:J208)</f>
        <v>0</v>
      </c>
      <c r="K197" s="19">
        <f t="shared" ref="K197" si="122">SUBTOTAL(9,K198:K208)</f>
        <v>0</v>
      </c>
      <c r="L197" s="29">
        <f>SUBTOTAL(9,L198:L208)</f>
        <v>0</v>
      </c>
      <c r="M197" s="128">
        <f t="shared" si="104"/>
        <v>0</v>
      </c>
      <c r="N197" s="250">
        <f>SUBTOTAL(9,N198:N208)</f>
        <v>0</v>
      </c>
      <c r="O197" s="251">
        <f t="shared" ref="O197" si="123">SUBTOTAL(9,O198:O208)</f>
        <v>0</v>
      </c>
      <c r="P197" s="252">
        <f>SUBTOTAL(9,P198:P208)</f>
        <v>0</v>
      </c>
    </row>
    <row r="198" spans="1:19" ht="25.5" customHeight="1" outlineLevel="2" x14ac:dyDescent="0.25">
      <c r="A198" s="139" t="s">
        <v>605</v>
      </c>
      <c r="B198" s="8" t="s">
        <v>5</v>
      </c>
      <c r="C198" s="116" t="s">
        <v>236</v>
      </c>
      <c r="D198" s="276"/>
      <c r="E198" s="115" t="s">
        <v>127</v>
      </c>
      <c r="F198" s="99">
        <v>35058.6</v>
      </c>
      <c r="G198" s="242"/>
      <c r="H198" s="243"/>
      <c r="I198" s="25">
        <f t="shared" si="119"/>
        <v>0</v>
      </c>
      <c r="J198" s="24">
        <f t="shared" si="120"/>
        <v>0</v>
      </c>
      <c r="K198" s="18">
        <f t="shared" si="121"/>
        <v>0</v>
      </c>
      <c r="L198" s="25">
        <f t="shared" si="112"/>
        <v>0</v>
      </c>
      <c r="M198" s="130">
        <f t="shared" si="104"/>
        <v>0</v>
      </c>
      <c r="N198" s="256"/>
      <c r="O198" s="243"/>
      <c r="P198" s="257"/>
      <c r="Q198" s="1"/>
      <c r="R198" s="1"/>
      <c r="S198" s="1"/>
    </row>
    <row r="199" spans="1:19" ht="25.5" customHeight="1" outlineLevel="2" x14ac:dyDescent="0.25">
      <c r="A199" s="139" t="s">
        <v>606</v>
      </c>
      <c r="B199" s="8" t="s">
        <v>5</v>
      </c>
      <c r="C199" s="116" t="s">
        <v>232</v>
      </c>
      <c r="D199" s="276"/>
      <c r="E199" s="115" t="s">
        <v>127</v>
      </c>
      <c r="F199" s="99">
        <v>35058.6</v>
      </c>
      <c r="G199" s="242"/>
      <c r="H199" s="243"/>
      <c r="I199" s="25">
        <f t="shared" si="119"/>
        <v>0</v>
      </c>
      <c r="J199" s="24">
        <f t="shared" si="120"/>
        <v>0</v>
      </c>
      <c r="K199" s="18">
        <f t="shared" si="121"/>
        <v>0</v>
      </c>
      <c r="L199" s="25">
        <f t="shared" si="112"/>
        <v>0</v>
      </c>
      <c r="M199" s="130">
        <f t="shared" si="104"/>
        <v>0</v>
      </c>
      <c r="N199" s="256"/>
      <c r="O199" s="243"/>
      <c r="P199" s="257"/>
      <c r="Q199" s="1"/>
      <c r="R199" s="1"/>
      <c r="S199" s="1"/>
    </row>
    <row r="200" spans="1:19" ht="25.5" customHeight="1" outlineLevel="2" x14ac:dyDescent="0.25">
      <c r="A200" s="139" t="s">
        <v>607</v>
      </c>
      <c r="B200" s="8" t="s">
        <v>5</v>
      </c>
      <c r="C200" s="116" t="s">
        <v>237</v>
      </c>
      <c r="D200" s="276"/>
      <c r="E200" s="115" t="s">
        <v>127</v>
      </c>
      <c r="F200" s="99">
        <v>35058.6</v>
      </c>
      <c r="G200" s="242"/>
      <c r="H200" s="243"/>
      <c r="I200" s="25">
        <f t="shared" si="119"/>
        <v>0</v>
      </c>
      <c r="J200" s="24">
        <f t="shared" si="120"/>
        <v>0</v>
      </c>
      <c r="K200" s="18">
        <f t="shared" si="121"/>
        <v>0</v>
      </c>
      <c r="L200" s="25">
        <f t="shared" si="112"/>
        <v>0</v>
      </c>
      <c r="M200" s="130">
        <f t="shared" si="104"/>
        <v>0</v>
      </c>
      <c r="N200" s="256"/>
      <c r="O200" s="243"/>
      <c r="P200" s="257"/>
      <c r="Q200" s="1"/>
      <c r="R200" s="1"/>
      <c r="S200" s="1"/>
    </row>
    <row r="201" spans="1:19" ht="25.5" customHeight="1" outlineLevel="2" x14ac:dyDescent="0.25">
      <c r="A201" s="139" t="s">
        <v>608</v>
      </c>
      <c r="B201" s="8" t="s">
        <v>5</v>
      </c>
      <c r="C201" s="116" t="s">
        <v>6</v>
      </c>
      <c r="D201" s="276"/>
      <c r="E201" s="115" t="s">
        <v>127</v>
      </c>
      <c r="F201" s="99">
        <v>35058.6</v>
      </c>
      <c r="G201" s="242"/>
      <c r="H201" s="243"/>
      <c r="I201" s="25">
        <f t="shared" si="119"/>
        <v>0</v>
      </c>
      <c r="J201" s="24">
        <f t="shared" si="120"/>
        <v>0</v>
      </c>
      <c r="K201" s="18">
        <f t="shared" si="121"/>
        <v>0</v>
      </c>
      <c r="L201" s="25">
        <f t="shared" si="112"/>
        <v>0</v>
      </c>
      <c r="M201" s="130">
        <f t="shared" si="104"/>
        <v>0</v>
      </c>
      <c r="N201" s="256"/>
      <c r="O201" s="243"/>
      <c r="P201" s="257"/>
      <c r="Q201" s="1"/>
      <c r="R201" s="1"/>
      <c r="S201" s="1"/>
    </row>
    <row r="202" spans="1:19" ht="25.5" customHeight="1" outlineLevel="2" x14ac:dyDescent="0.25">
      <c r="A202" s="139" t="s">
        <v>609</v>
      </c>
      <c r="B202" s="8" t="s">
        <v>5</v>
      </c>
      <c r="C202" s="116" t="s">
        <v>100</v>
      </c>
      <c r="D202" s="276"/>
      <c r="E202" s="115" t="s">
        <v>127</v>
      </c>
      <c r="F202" s="99">
        <v>35058.6</v>
      </c>
      <c r="G202" s="242"/>
      <c r="H202" s="243"/>
      <c r="I202" s="25">
        <f t="shared" si="119"/>
        <v>0</v>
      </c>
      <c r="J202" s="24">
        <f t="shared" si="120"/>
        <v>0</v>
      </c>
      <c r="K202" s="18">
        <f t="shared" si="121"/>
        <v>0</v>
      </c>
      <c r="L202" s="25">
        <f t="shared" si="112"/>
        <v>0</v>
      </c>
      <c r="M202" s="130">
        <f t="shared" si="104"/>
        <v>0</v>
      </c>
      <c r="N202" s="256"/>
      <c r="O202" s="243"/>
      <c r="P202" s="257"/>
      <c r="Q202" s="1"/>
      <c r="R202" s="1"/>
      <c r="S202" s="1"/>
    </row>
    <row r="203" spans="1:19" ht="25.5" customHeight="1" outlineLevel="2" x14ac:dyDescent="0.25">
      <c r="A203" s="139" t="s">
        <v>610</v>
      </c>
      <c r="B203" s="8" t="s">
        <v>5</v>
      </c>
      <c r="C203" s="116" t="s">
        <v>101</v>
      </c>
      <c r="D203" s="276"/>
      <c r="E203" s="115" t="s">
        <v>127</v>
      </c>
      <c r="F203" s="99">
        <v>35058.6</v>
      </c>
      <c r="G203" s="242"/>
      <c r="H203" s="243"/>
      <c r="I203" s="25">
        <f t="shared" si="119"/>
        <v>0</v>
      </c>
      <c r="J203" s="24">
        <f t="shared" si="120"/>
        <v>0</v>
      </c>
      <c r="K203" s="18">
        <f t="shared" si="121"/>
        <v>0</v>
      </c>
      <c r="L203" s="25">
        <f t="shared" si="112"/>
        <v>0</v>
      </c>
      <c r="M203" s="130">
        <f t="shared" si="104"/>
        <v>0</v>
      </c>
      <c r="N203" s="256"/>
      <c r="O203" s="243"/>
      <c r="P203" s="257"/>
      <c r="Q203" s="1"/>
      <c r="R203" s="1"/>
      <c r="S203" s="1"/>
    </row>
    <row r="204" spans="1:19" ht="25.5" customHeight="1" outlineLevel="2" x14ac:dyDescent="0.25">
      <c r="A204" s="139" t="s">
        <v>611</v>
      </c>
      <c r="B204" s="8" t="s">
        <v>5</v>
      </c>
      <c r="C204" s="116" t="s">
        <v>238</v>
      </c>
      <c r="D204" s="276"/>
      <c r="E204" s="115" t="s">
        <v>127</v>
      </c>
      <c r="F204" s="99">
        <v>35058.6</v>
      </c>
      <c r="G204" s="242"/>
      <c r="H204" s="243"/>
      <c r="I204" s="25">
        <f t="shared" si="119"/>
        <v>0</v>
      </c>
      <c r="J204" s="24">
        <f t="shared" si="120"/>
        <v>0</v>
      </c>
      <c r="K204" s="18">
        <f t="shared" si="121"/>
        <v>0</v>
      </c>
      <c r="L204" s="25">
        <f t="shared" si="112"/>
        <v>0</v>
      </c>
      <c r="M204" s="130">
        <f t="shared" si="104"/>
        <v>0</v>
      </c>
      <c r="N204" s="256"/>
      <c r="O204" s="243"/>
      <c r="P204" s="257"/>
      <c r="Q204" s="1"/>
      <c r="R204" s="1"/>
      <c r="S204" s="1"/>
    </row>
    <row r="205" spans="1:19" ht="25.5" customHeight="1" outlineLevel="2" x14ac:dyDescent="0.25">
      <c r="A205" s="139" t="s">
        <v>612</v>
      </c>
      <c r="B205" s="8" t="s">
        <v>5</v>
      </c>
      <c r="C205" s="116" t="s">
        <v>239</v>
      </c>
      <c r="D205" s="276"/>
      <c r="E205" s="115" t="s">
        <v>127</v>
      </c>
      <c r="F205" s="99">
        <v>35058.6</v>
      </c>
      <c r="G205" s="242"/>
      <c r="H205" s="243"/>
      <c r="I205" s="25">
        <f t="shared" si="119"/>
        <v>0</v>
      </c>
      <c r="J205" s="24">
        <f t="shared" si="120"/>
        <v>0</v>
      </c>
      <c r="K205" s="18">
        <f t="shared" si="121"/>
        <v>0</v>
      </c>
      <c r="L205" s="25">
        <f t="shared" si="112"/>
        <v>0</v>
      </c>
      <c r="M205" s="130">
        <f t="shared" si="104"/>
        <v>0</v>
      </c>
      <c r="N205" s="256"/>
      <c r="O205" s="243"/>
      <c r="P205" s="257"/>
      <c r="Q205" s="1"/>
      <c r="R205" s="1"/>
      <c r="S205" s="1"/>
    </row>
    <row r="206" spans="1:19" ht="25.5" customHeight="1" outlineLevel="2" x14ac:dyDescent="0.25">
      <c r="A206" s="139" t="s">
        <v>613</v>
      </c>
      <c r="B206" s="8" t="s">
        <v>5</v>
      </c>
      <c r="C206" s="116" t="s">
        <v>233</v>
      </c>
      <c r="D206" s="276"/>
      <c r="E206" s="115" t="s">
        <v>127</v>
      </c>
      <c r="F206" s="99">
        <v>35058.6</v>
      </c>
      <c r="G206" s="242"/>
      <c r="H206" s="243"/>
      <c r="I206" s="25">
        <f t="shared" si="119"/>
        <v>0</v>
      </c>
      <c r="J206" s="24">
        <f t="shared" si="120"/>
        <v>0</v>
      </c>
      <c r="K206" s="18">
        <f t="shared" si="121"/>
        <v>0</v>
      </c>
      <c r="L206" s="25">
        <f t="shared" si="112"/>
        <v>0</v>
      </c>
      <c r="M206" s="130">
        <f t="shared" si="104"/>
        <v>0</v>
      </c>
      <c r="N206" s="256"/>
      <c r="O206" s="243"/>
      <c r="P206" s="257"/>
      <c r="Q206" s="1"/>
      <c r="R206" s="1"/>
      <c r="S206" s="1"/>
    </row>
    <row r="207" spans="1:19" ht="25.5" customHeight="1" outlineLevel="2" x14ac:dyDescent="0.25">
      <c r="A207" s="139" t="s">
        <v>614</v>
      </c>
      <c r="B207" s="8" t="s">
        <v>5</v>
      </c>
      <c r="C207" s="116" t="s">
        <v>234</v>
      </c>
      <c r="D207" s="276"/>
      <c r="E207" s="115" t="s">
        <v>127</v>
      </c>
      <c r="F207" s="99">
        <v>35058.6</v>
      </c>
      <c r="G207" s="242"/>
      <c r="H207" s="243"/>
      <c r="I207" s="25">
        <f t="shared" si="119"/>
        <v>0</v>
      </c>
      <c r="J207" s="24">
        <f t="shared" si="120"/>
        <v>0</v>
      </c>
      <c r="K207" s="18">
        <f t="shared" si="121"/>
        <v>0</v>
      </c>
      <c r="L207" s="25">
        <f t="shared" si="112"/>
        <v>0</v>
      </c>
      <c r="M207" s="130">
        <f t="shared" si="104"/>
        <v>0</v>
      </c>
      <c r="N207" s="256"/>
      <c r="O207" s="243"/>
      <c r="P207" s="257"/>
      <c r="Q207" s="1"/>
      <c r="R207" s="1"/>
      <c r="S207" s="1"/>
    </row>
    <row r="208" spans="1:19" ht="25.5" customHeight="1" outlineLevel="2" x14ac:dyDescent="0.25">
      <c r="A208" s="139" t="s">
        <v>615</v>
      </c>
      <c r="B208" s="8" t="s">
        <v>5</v>
      </c>
      <c r="C208" s="116" t="s">
        <v>251</v>
      </c>
      <c r="D208" s="276"/>
      <c r="E208" s="115" t="s">
        <v>127</v>
      </c>
      <c r="F208" s="99">
        <v>35058.6</v>
      </c>
      <c r="G208" s="242"/>
      <c r="H208" s="243"/>
      <c r="I208" s="25">
        <f t="shared" si="119"/>
        <v>0</v>
      </c>
      <c r="J208" s="24">
        <f t="shared" si="120"/>
        <v>0</v>
      </c>
      <c r="K208" s="18">
        <f t="shared" si="121"/>
        <v>0</v>
      </c>
      <c r="L208" s="25">
        <f t="shared" si="112"/>
        <v>0</v>
      </c>
      <c r="M208" s="130">
        <f t="shared" si="104"/>
        <v>0</v>
      </c>
      <c r="N208" s="256"/>
      <c r="O208" s="243"/>
      <c r="P208" s="257"/>
      <c r="Q208" s="1"/>
      <c r="R208" s="1"/>
      <c r="S208" s="1"/>
    </row>
    <row r="209" spans="1:19" ht="25.5" x14ac:dyDescent="0.25">
      <c r="A209" s="135">
        <v>470</v>
      </c>
      <c r="B209" s="7" t="s">
        <v>76</v>
      </c>
      <c r="C209" s="108" t="s">
        <v>66</v>
      </c>
      <c r="D209" s="275"/>
      <c r="E209" s="109"/>
      <c r="F209" s="97"/>
      <c r="G209" s="268"/>
      <c r="H209" s="248"/>
      <c r="I209" s="23"/>
      <c r="J209" s="22">
        <f>SUBTOTAL(9,J210:J217)</f>
        <v>0</v>
      </c>
      <c r="K209" s="16">
        <f>SUBTOTAL(9,K210:K217)</f>
        <v>0</v>
      </c>
      <c r="L209" s="23">
        <f>SUBTOTAL(9,L210:L217)</f>
        <v>0</v>
      </c>
      <c r="M209" s="127">
        <f t="shared" si="104"/>
        <v>0</v>
      </c>
      <c r="N209" s="247">
        <f>SUBTOTAL(9,N210:N217)</f>
        <v>0</v>
      </c>
      <c r="O209" s="248">
        <f>SUBTOTAL(9,O210:O217)</f>
        <v>0</v>
      </c>
      <c r="P209" s="249">
        <f>SUBTOTAL(9,P210:P217)</f>
        <v>0</v>
      </c>
      <c r="Q209" s="1"/>
      <c r="R209" s="1"/>
      <c r="S209" s="1"/>
    </row>
    <row r="210" spans="1:19" s="2" customFormat="1" ht="25.5" outlineLevel="1" x14ac:dyDescent="0.25">
      <c r="A210" s="136">
        <v>471</v>
      </c>
      <c r="B210" s="10" t="s">
        <v>57</v>
      </c>
      <c r="C210" s="110" t="s">
        <v>67</v>
      </c>
      <c r="D210" s="274"/>
      <c r="E210" s="111"/>
      <c r="F210" s="98"/>
      <c r="G210" s="269"/>
      <c r="H210" s="251"/>
      <c r="I210" s="29"/>
      <c r="J210" s="28">
        <f>SUBTOTAL(9,J211:J217)</f>
        <v>0</v>
      </c>
      <c r="K210" s="19">
        <f>SUBTOTAL(9,K211:K217)</f>
        <v>0</v>
      </c>
      <c r="L210" s="29">
        <f>SUBTOTAL(9,L211:L217)</f>
        <v>0</v>
      </c>
      <c r="M210" s="128">
        <f t="shared" si="104"/>
        <v>0</v>
      </c>
      <c r="N210" s="250">
        <f>SUBTOTAL(9,N211:N217)</f>
        <v>0</v>
      </c>
      <c r="O210" s="251">
        <f>SUBTOTAL(9,O211:O217)</f>
        <v>0</v>
      </c>
      <c r="P210" s="252">
        <f>SUBTOTAL(9,P211:P217)</f>
        <v>0</v>
      </c>
    </row>
    <row r="211" spans="1:19" ht="25.5" outlineLevel="2" collapsed="1" x14ac:dyDescent="0.25">
      <c r="A211" s="139" t="s">
        <v>77</v>
      </c>
      <c r="B211" s="8" t="s">
        <v>5</v>
      </c>
      <c r="C211" s="114" t="s">
        <v>67</v>
      </c>
      <c r="D211" s="239"/>
      <c r="E211" s="115"/>
      <c r="F211" s="99"/>
      <c r="G211" s="242"/>
      <c r="H211" s="243"/>
      <c r="I211" s="25"/>
      <c r="J211" s="24">
        <f t="shared" ref="J211:K211" si="124">SUBTOTAL(9,J212:J217)</f>
        <v>0</v>
      </c>
      <c r="K211" s="18">
        <f t="shared" si="124"/>
        <v>0</v>
      </c>
      <c r="L211" s="25">
        <f>SUBTOTAL(9,L212:L217)</f>
        <v>0</v>
      </c>
      <c r="M211" s="130">
        <f t="shared" si="104"/>
        <v>0</v>
      </c>
      <c r="N211" s="256">
        <f t="shared" ref="N211" si="125">SUBTOTAL(9,N212:N217)</f>
        <v>0</v>
      </c>
      <c r="O211" s="243">
        <f t="shared" ref="O211" si="126">SUBTOTAL(9,O212:O217)</f>
        <v>0</v>
      </c>
      <c r="P211" s="257">
        <f>SUBTOTAL(9,P212:P217)</f>
        <v>0</v>
      </c>
      <c r="Q211" s="1"/>
      <c r="R211" s="1"/>
      <c r="S211" s="1"/>
    </row>
    <row r="212" spans="1:19" ht="51" hidden="1" outlineLevel="3" x14ac:dyDescent="0.25">
      <c r="A212" s="139" t="s">
        <v>697</v>
      </c>
      <c r="B212" s="8" t="s">
        <v>25</v>
      </c>
      <c r="C212" s="116" t="s">
        <v>201</v>
      </c>
      <c r="D212" s="276"/>
      <c r="E212" s="115" t="s">
        <v>182</v>
      </c>
      <c r="F212" s="99">
        <v>8</v>
      </c>
      <c r="G212" s="242"/>
      <c r="H212" s="243"/>
      <c r="I212" s="25">
        <f t="shared" si="119"/>
        <v>0</v>
      </c>
      <c r="J212" s="24">
        <f t="shared" si="120"/>
        <v>0</v>
      </c>
      <c r="K212" s="18">
        <f t="shared" si="121"/>
        <v>0</v>
      </c>
      <c r="L212" s="25">
        <f t="shared" ref="L212:L217" si="127">J212+K212</f>
        <v>0</v>
      </c>
      <c r="M212" s="130">
        <f t="shared" si="104"/>
        <v>0</v>
      </c>
      <c r="N212" s="256"/>
      <c r="O212" s="243"/>
      <c r="P212" s="257"/>
      <c r="Q212" s="1"/>
      <c r="R212" s="1"/>
      <c r="S212" s="1"/>
    </row>
    <row r="213" spans="1:19" ht="51" hidden="1" outlineLevel="3" x14ac:dyDescent="0.25">
      <c r="A213" s="139" t="s">
        <v>698</v>
      </c>
      <c r="B213" s="8" t="s">
        <v>25</v>
      </c>
      <c r="C213" s="116" t="s">
        <v>202</v>
      </c>
      <c r="D213" s="276"/>
      <c r="E213" s="115" t="s">
        <v>182</v>
      </c>
      <c r="F213" s="99">
        <v>2</v>
      </c>
      <c r="G213" s="242"/>
      <c r="H213" s="243"/>
      <c r="I213" s="25">
        <f t="shared" si="119"/>
        <v>0</v>
      </c>
      <c r="J213" s="24">
        <f t="shared" si="120"/>
        <v>0</v>
      </c>
      <c r="K213" s="18">
        <f t="shared" si="121"/>
        <v>0</v>
      </c>
      <c r="L213" s="25">
        <f t="shared" si="127"/>
        <v>0</v>
      </c>
      <c r="M213" s="130">
        <f t="shared" si="104"/>
        <v>0</v>
      </c>
      <c r="N213" s="256"/>
      <c r="O213" s="243"/>
      <c r="P213" s="257"/>
      <c r="Q213" s="1"/>
      <c r="R213" s="1"/>
      <c r="S213" s="1"/>
    </row>
    <row r="214" spans="1:19" ht="51" hidden="1" outlineLevel="3" x14ac:dyDescent="0.25">
      <c r="A214" s="139" t="s">
        <v>699</v>
      </c>
      <c r="B214" s="8" t="s">
        <v>25</v>
      </c>
      <c r="C214" s="116" t="s">
        <v>203</v>
      </c>
      <c r="D214" s="276"/>
      <c r="E214" s="115" t="s">
        <v>182</v>
      </c>
      <c r="F214" s="99">
        <v>4</v>
      </c>
      <c r="G214" s="242"/>
      <c r="H214" s="243"/>
      <c r="I214" s="25">
        <f t="shared" si="119"/>
        <v>0</v>
      </c>
      <c r="J214" s="24">
        <f t="shared" si="120"/>
        <v>0</v>
      </c>
      <c r="K214" s="18">
        <f t="shared" si="121"/>
        <v>0</v>
      </c>
      <c r="L214" s="25">
        <f t="shared" si="127"/>
        <v>0</v>
      </c>
      <c r="M214" s="130">
        <f t="shared" si="104"/>
        <v>0</v>
      </c>
      <c r="N214" s="256"/>
      <c r="O214" s="243"/>
      <c r="P214" s="257"/>
      <c r="Q214" s="1"/>
      <c r="R214" s="1"/>
      <c r="S214" s="1"/>
    </row>
    <row r="215" spans="1:19" ht="51" hidden="1" outlineLevel="3" x14ac:dyDescent="0.25">
      <c r="A215" s="139" t="s">
        <v>700</v>
      </c>
      <c r="B215" s="8" t="s">
        <v>25</v>
      </c>
      <c r="C215" s="116" t="s">
        <v>204</v>
      </c>
      <c r="D215" s="276"/>
      <c r="E215" s="115" t="s">
        <v>182</v>
      </c>
      <c r="F215" s="99">
        <v>2</v>
      </c>
      <c r="G215" s="242"/>
      <c r="H215" s="243"/>
      <c r="I215" s="25">
        <f t="shared" si="119"/>
        <v>0</v>
      </c>
      <c r="J215" s="24">
        <f t="shared" si="120"/>
        <v>0</v>
      </c>
      <c r="K215" s="18">
        <f t="shared" si="121"/>
        <v>0</v>
      </c>
      <c r="L215" s="25">
        <f t="shared" si="127"/>
        <v>0</v>
      </c>
      <c r="M215" s="130">
        <f t="shared" si="104"/>
        <v>0</v>
      </c>
      <c r="N215" s="256"/>
      <c r="O215" s="243"/>
      <c r="P215" s="257"/>
      <c r="Q215" s="1"/>
      <c r="R215" s="1"/>
      <c r="S215" s="1"/>
    </row>
    <row r="216" spans="1:19" ht="51" hidden="1" outlineLevel="3" x14ac:dyDescent="0.25">
      <c r="A216" s="139" t="s">
        <v>701</v>
      </c>
      <c r="B216" s="8" t="s">
        <v>25</v>
      </c>
      <c r="C216" s="116" t="s">
        <v>252</v>
      </c>
      <c r="D216" s="276"/>
      <c r="E216" s="115" t="s">
        <v>182</v>
      </c>
      <c r="F216" s="99">
        <v>1</v>
      </c>
      <c r="G216" s="242"/>
      <c r="H216" s="243"/>
      <c r="I216" s="25">
        <f t="shared" si="119"/>
        <v>0</v>
      </c>
      <c r="J216" s="24">
        <f t="shared" si="120"/>
        <v>0</v>
      </c>
      <c r="K216" s="18">
        <f t="shared" si="121"/>
        <v>0</v>
      </c>
      <c r="L216" s="25">
        <f t="shared" si="127"/>
        <v>0</v>
      </c>
      <c r="M216" s="130">
        <f t="shared" ref="M216:M257" si="128">IFERROR(L216/$L$266,0)</f>
        <v>0</v>
      </c>
      <c r="N216" s="256"/>
      <c r="O216" s="243"/>
      <c r="P216" s="257"/>
      <c r="Q216" s="1"/>
      <c r="R216" s="1"/>
      <c r="S216" s="1"/>
    </row>
    <row r="217" spans="1:19" ht="25.5" hidden="1" outlineLevel="3" x14ac:dyDescent="0.25">
      <c r="A217" s="139" t="s">
        <v>702</v>
      </c>
      <c r="B217" s="8" t="s">
        <v>25</v>
      </c>
      <c r="C217" s="116" t="s">
        <v>253</v>
      </c>
      <c r="D217" s="276"/>
      <c r="E217" s="115" t="s">
        <v>182</v>
      </c>
      <c r="F217" s="99">
        <v>2</v>
      </c>
      <c r="G217" s="242"/>
      <c r="H217" s="243"/>
      <c r="I217" s="25">
        <f t="shared" si="119"/>
        <v>0</v>
      </c>
      <c r="J217" s="24">
        <f t="shared" si="120"/>
        <v>0</v>
      </c>
      <c r="K217" s="18">
        <f t="shared" si="121"/>
        <v>0</v>
      </c>
      <c r="L217" s="25">
        <f t="shared" si="127"/>
        <v>0</v>
      </c>
      <c r="M217" s="130">
        <f t="shared" si="128"/>
        <v>0</v>
      </c>
      <c r="N217" s="256"/>
      <c r="O217" s="243"/>
      <c r="P217" s="257"/>
      <c r="Q217" s="1"/>
      <c r="R217" s="1"/>
      <c r="S217" s="1"/>
    </row>
    <row r="218" spans="1:19" ht="25.5" x14ac:dyDescent="0.25">
      <c r="A218" s="135">
        <v>480</v>
      </c>
      <c r="B218" s="7" t="s">
        <v>4</v>
      </c>
      <c r="C218" s="108" t="s">
        <v>68</v>
      </c>
      <c r="D218" s="275"/>
      <c r="E218" s="109"/>
      <c r="F218" s="97"/>
      <c r="G218" s="268"/>
      <c r="H218" s="248"/>
      <c r="I218" s="23"/>
      <c r="J218" s="22">
        <f t="shared" ref="J218:K218" si="129">SUBTOTAL(9,J219:J246)</f>
        <v>0</v>
      </c>
      <c r="K218" s="16">
        <f t="shared" si="129"/>
        <v>0</v>
      </c>
      <c r="L218" s="23">
        <f>SUBTOTAL(9,L219:L246)</f>
        <v>0</v>
      </c>
      <c r="M218" s="127">
        <f t="shared" si="128"/>
        <v>0</v>
      </c>
      <c r="N218" s="247">
        <f t="shared" ref="N218" si="130">SUBTOTAL(9,N219:N246)</f>
        <v>0</v>
      </c>
      <c r="O218" s="248">
        <f t="shared" ref="O218" si="131">SUBTOTAL(9,O219:O246)</f>
        <v>0</v>
      </c>
      <c r="P218" s="249">
        <f>SUBTOTAL(9,P219:P246)</f>
        <v>0</v>
      </c>
      <c r="Q218" s="1"/>
      <c r="R218" s="1"/>
      <c r="S218" s="1"/>
    </row>
    <row r="219" spans="1:19" ht="25.5" outlineLevel="1" x14ac:dyDescent="0.25">
      <c r="A219" s="136">
        <v>481</v>
      </c>
      <c r="B219" s="10" t="s">
        <v>7</v>
      </c>
      <c r="C219" s="110" t="s">
        <v>69</v>
      </c>
      <c r="D219" s="274"/>
      <c r="E219" s="111"/>
      <c r="F219" s="98"/>
      <c r="G219" s="269"/>
      <c r="H219" s="251"/>
      <c r="I219" s="29"/>
      <c r="J219" s="28">
        <f t="shared" ref="J219:K219" si="132">SUBTOTAL(9,J220:J230)</f>
        <v>0</v>
      </c>
      <c r="K219" s="19">
        <f t="shared" si="132"/>
        <v>0</v>
      </c>
      <c r="L219" s="29">
        <f>SUBTOTAL(9,L220:L230)</f>
        <v>0</v>
      </c>
      <c r="M219" s="128">
        <f t="shared" si="128"/>
        <v>0</v>
      </c>
      <c r="N219" s="250">
        <f t="shared" ref="N219" si="133">SUBTOTAL(9,N220:N230)</f>
        <v>0</v>
      </c>
      <c r="O219" s="251">
        <f t="shared" ref="O219" si="134">SUBTOTAL(9,O220:O230)</f>
        <v>0</v>
      </c>
      <c r="P219" s="252">
        <f>SUBTOTAL(9,P220:P230)</f>
        <v>0</v>
      </c>
      <c r="Q219" s="1"/>
      <c r="R219" s="1"/>
      <c r="S219" s="1"/>
    </row>
    <row r="220" spans="1:19" ht="25.5" customHeight="1" outlineLevel="2" x14ac:dyDescent="0.25">
      <c r="A220" s="139" t="s">
        <v>616</v>
      </c>
      <c r="B220" s="8" t="s">
        <v>5</v>
      </c>
      <c r="C220" s="114" t="s">
        <v>279</v>
      </c>
      <c r="D220" s="239"/>
      <c r="E220" s="115" t="s">
        <v>127</v>
      </c>
      <c r="F220" s="99">
        <v>771</v>
      </c>
      <c r="G220" s="242"/>
      <c r="H220" s="243"/>
      <c r="I220" s="25">
        <f t="shared" si="119"/>
        <v>0</v>
      </c>
      <c r="J220" s="24">
        <f t="shared" si="120"/>
        <v>0</v>
      </c>
      <c r="K220" s="18">
        <f t="shared" si="121"/>
        <v>0</v>
      </c>
      <c r="L220" s="25">
        <f t="shared" ref="L220:L244" si="135">J220+K220</f>
        <v>0</v>
      </c>
      <c r="M220" s="130">
        <f t="shared" si="128"/>
        <v>0</v>
      </c>
      <c r="N220" s="256"/>
      <c r="O220" s="243"/>
      <c r="P220" s="257"/>
      <c r="Q220" s="1"/>
      <c r="R220" s="1"/>
      <c r="S220" s="1"/>
    </row>
    <row r="221" spans="1:19" ht="25.5" customHeight="1" outlineLevel="2" x14ac:dyDescent="0.25">
      <c r="A221" s="139" t="s">
        <v>617</v>
      </c>
      <c r="B221" s="8" t="s">
        <v>5</v>
      </c>
      <c r="C221" s="114" t="s">
        <v>270</v>
      </c>
      <c r="D221" s="239"/>
      <c r="E221" s="115" t="s">
        <v>127</v>
      </c>
      <c r="F221" s="99">
        <v>269</v>
      </c>
      <c r="G221" s="242"/>
      <c r="H221" s="243"/>
      <c r="I221" s="25">
        <f t="shared" si="119"/>
        <v>0</v>
      </c>
      <c r="J221" s="24">
        <f t="shared" si="120"/>
        <v>0</v>
      </c>
      <c r="K221" s="18">
        <f t="shared" si="121"/>
        <v>0</v>
      </c>
      <c r="L221" s="25">
        <f t="shared" si="135"/>
        <v>0</v>
      </c>
      <c r="M221" s="130">
        <f t="shared" si="128"/>
        <v>0</v>
      </c>
      <c r="N221" s="256"/>
      <c r="O221" s="243"/>
      <c r="P221" s="257"/>
      <c r="Q221" s="1"/>
      <c r="R221" s="1"/>
      <c r="S221" s="1"/>
    </row>
    <row r="222" spans="1:19" ht="25.5" customHeight="1" outlineLevel="2" x14ac:dyDescent="0.25">
      <c r="A222" s="139" t="s">
        <v>618</v>
      </c>
      <c r="B222" s="8" t="s">
        <v>5</v>
      </c>
      <c r="C222" s="114" t="s">
        <v>271</v>
      </c>
      <c r="D222" s="239"/>
      <c r="E222" s="115" t="s">
        <v>127</v>
      </c>
      <c r="F222" s="99">
        <v>171</v>
      </c>
      <c r="G222" s="242"/>
      <c r="H222" s="243"/>
      <c r="I222" s="25">
        <f t="shared" si="119"/>
        <v>0</v>
      </c>
      <c r="J222" s="24">
        <f t="shared" si="120"/>
        <v>0</v>
      </c>
      <c r="K222" s="18">
        <f t="shared" si="121"/>
        <v>0</v>
      </c>
      <c r="L222" s="25">
        <f t="shared" si="135"/>
        <v>0</v>
      </c>
      <c r="M222" s="130">
        <f t="shared" si="128"/>
        <v>0</v>
      </c>
      <c r="N222" s="256"/>
      <c r="O222" s="243"/>
      <c r="P222" s="257"/>
      <c r="Q222" s="1"/>
      <c r="R222" s="1"/>
      <c r="S222" s="1"/>
    </row>
    <row r="223" spans="1:19" ht="25.5" customHeight="1" outlineLevel="2" collapsed="1" x14ac:dyDescent="0.25">
      <c r="A223" s="139" t="s">
        <v>619</v>
      </c>
      <c r="B223" s="8" t="s">
        <v>5</v>
      </c>
      <c r="C223" s="114" t="s">
        <v>245</v>
      </c>
      <c r="D223" s="239"/>
      <c r="E223" s="115"/>
      <c r="F223" s="99"/>
      <c r="G223" s="242"/>
      <c r="H223" s="243"/>
      <c r="I223" s="25"/>
      <c r="J223" s="24">
        <f t="shared" ref="J223:K223" si="136">SUBTOTAL(9,J224:J227)</f>
        <v>0</v>
      </c>
      <c r="K223" s="18">
        <f t="shared" si="136"/>
        <v>0</v>
      </c>
      <c r="L223" s="25">
        <f>SUBTOTAL(9,L224:L227)</f>
        <v>0</v>
      </c>
      <c r="M223" s="130">
        <f t="shared" si="128"/>
        <v>0</v>
      </c>
      <c r="N223" s="256"/>
      <c r="O223" s="243"/>
      <c r="P223" s="257"/>
      <c r="Q223" s="1"/>
      <c r="R223" s="1"/>
      <c r="S223" s="1"/>
    </row>
    <row r="224" spans="1:19" ht="25.5" hidden="1" customHeight="1" outlineLevel="3" x14ac:dyDescent="0.25">
      <c r="A224" s="139" t="s">
        <v>620</v>
      </c>
      <c r="B224" s="8" t="s">
        <v>25</v>
      </c>
      <c r="C224" s="116" t="s">
        <v>264</v>
      </c>
      <c r="D224" s="276"/>
      <c r="E224" s="115" t="s">
        <v>182</v>
      </c>
      <c r="F224" s="99">
        <v>8</v>
      </c>
      <c r="G224" s="242"/>
      <c r="H224" s="243"/>
      <c r="I224" s="25">
        <f t="shared" si="119"/>
        <v>0</v>
      </c>
      <c r="J224" s="24">
        <f t="shared" si="120"/>
        <v>0</v>
      </c>
      <c r="K224" s="18">
        <f t="shared" si="121"/>
        <v>0</v>
      </c>
      <c r="L224" s="25">
        <f t="shared" si="135"/>
        <v>0</v>
      </c>
      <c r="M224" s="130">
        <f t="shared" si="128"/>
        <v>0</v>
      </c>
      <c r="N224" s="256"/>
      <c r="O224" s="243"/>
      <c r="P224" s="257"/>
      <c r="Q224" s="1"/>
      <c r="R224" s="1"/>
      <c r="S224" s="1"/>
    </row>
    <row r="225" spans="1:19" ht="25.5" hidden="1" customHeight="1" outlineLevel="3" x14ac:dyDescent="0.25">
      <c r="A225" s="139" t="s">
        <v>621</v>
      </c>
      <c r="B225" s="8" t="s">
        <v>25</v>
      </c>
      <c r="C225" s="116" t="s">
        <v>265</v>
      </c>
      <c r="D225" s="276"/>
      <c r="E225" s="115" t="s">
        <v>182</v>
      </c>
      <c r="F225" s="99">
        <v>5</v>
      </c>
      <c r="G225" s="242"/>
      <c r="H225" s="243"/>
      <c r="I225" s="25">
        <f t="shared" si="119"/>
        <v>0</v>
      </c>
      <c r="J225" s="24">
        <f t="shared" si="120"/>
        <v>0</v>
      </c>
      <c r="K225" s="18">
        <f t="shared" si="121"/>
        <v>0</v>
      </c>
      <c r="L225" s="25">
        <f t="shared" si="135"/>
        <v>0</v>
      </c>
      <c r="M225" s="130">
        <f t="shared" si="128"/>
        <v>0</v>
      </c>
      <c r="N225" s="256"/>
      <c r="O225" s="243"/>
      <c r="P225" s="257"/>
      <c r="Q225" s="1"/>
      <c r="R225" s="1"/>
      <c r="S225" s="1"/>
    </row>
    <row r="226" spans="1:19" ht="25.5" hidden="1" customHeight="1" outlineLevel="3" x14ac:dyDescent="0.25">
      <c r="A226" s="139" t="s">
        <v>622</v>
      </c>
      <c r="B226" s="8" t="s">
        <v>25</v>
      </c>
      <c r="C226" s="116" t="s">
        <v>266</v>
      </c>
      <c r="D226" s="276"/>
      <c r="E226" s="115" t="s">
        <v>182</v>
      </c>
      <c r="F226" s="99">
        <v>1</v>
      </c>
      <c r="G226" s="242"/>
      <c r="H226" s="243"/>
      <c r="I226" s="25">
        <f t="shared" si="119"/>
        <v>0</v>
      </c>
      <c r="J226" s="24">
        <f t="shared" si="120"/>
        <v>0</v>
      </c>
      <c r="K226" s="18">
        <f t="shared" si="121"/>
        <v>0</v>
      </c>
      <c r="L226" s="25">
        <f t="shared" si="135"/>
        <v>0</v>
      </c>
      <c r="M226" s="130">
        <f t="shared" si="128"/>
        <v>0</v>
      </c>
      <c r="N226" s="256"/>
      <c r="O226" s="243"/>
      <c r="P226" s="257"/>
      <c r="Q226" s="1"/>
      <c r="R226" s="1"/>
      <c r="S226" s="1"/>
    </row>
    <row r="227" spans="1:19" ht="25.5" hidden="1" customHeight="1" outlineLevel="3" x14ac:dyDescent="0.25">
      <c r="A227" s="139" t="s">
        <v>623</v>
      </c>
      <c r="B227" s="8" t="s">
        <v>25</v>
      </c>
      <c r="C227" s="116" t="s">
        <v>267</v>
      </c>
      <c r="D227" s="276"/>
      <c r="E227" s="115" t="s">
        <v>182</v>
      </c>
      <c r="F227" s="99">
        <v>7</v>
      </c>
      <c r="G227" s="242"/>
      <c r="H227" s="243"/>
      <c r="I227" s="25">
        <f t="shared" si="119"/>
        <v>0</v>
      </c>
      <c r="J227" s="24">
        <f t="shared" si="120"/>
        <v>0</v>
      </c>
      <c r="K227" s="18">
        <f t="shared" si="121"/>
        <v>0</v>
      </c>
      <c r="L227" s="25">
        <f t="shared" si="135"/>
        <v>0</v>
      </c>
      <c r="M227" s="130">
        <f t="shared" si="128"/>
        <v>0</v>
      </c>
      <c r="N227" s="256"/>
      <c r="O227" s="243"/>
      <c r="P227" s="257"/>
      <c r="Q227" s="1"/>
      <c r="R227" s="1"/>
      <c r="S227" s="1"/>
    </row>
    <row r="228" spans="1:19" ht="25.5" customHeight="1" outlineLevel="2" collapsed="1" x14ac:dyDescent="0.25">
      <c r="A228" s="139" t="s">
        <v>624</v>
      </c>
      <c r="B228" s="8" t="s">
        <v>5</v>
      </c>
      <c r="C228" s="114" t="s">
        <v>246</v>
      </c>
      <c r="D228" s="239"/>
      <c r="E228" s="115"/>
      <c r="F228" s="99"/>
      <c r="G228" s="242"/>
      <c r="H228" s="243"/>
      <c r="I228" s="25"/>
      <c r="J228" s="24">
        <f t="shared" ref="J228:K228" si="137">SUBTOTAL(9,J229:J230)</f>
        <v>0</v>
      </c>
      <c r="K228" s="18">
        <f t="shared" si="137"/>
        <v>0</v>
      </c>
      <c r="L228" s="25">
        <f>SUBTOTAL(9,L229:L230)</f>
        <v>0</v>
      </c>
      <c r="M228" s="130">
        <f t="shared" si="128"/>
        <v>0</v>
      </c>
      <c r="N228" s="256"/>
      <c r="O228" s="243"/>
      <c r="P228" s="257"/>
      <c r="Q228" s="1"/>
      <c r="R228" s="1"/>
      <c r="S228" s="1"/>
    </row>
    <row r="229" spans="1:19" ht="25.5" hidden="1" customHeight="1" outlineLevel="3" x14ac:dyDescent="0.25">
      <c r="A229" s="139" t="s">
        <v>625</v>
      </c>
      <c r="B229" s="8" t="s">
        <v>25</v>
      </c>
      <c r="C229" s="116" t="s">
        <v>268</v>
      </c>
      <c r="D229" s="276"/>
      <c r="E229" s="115" t="s">
        <v>182</v>
      </c>
      <c r="F229" s="99">
        <v>8</v>
      </c>
      <c r="G229" s="242"/>
      <c r="H229" s="243"/>
      <c r="I229" s="25">
        <f t="shared" si="119"/>
        <v>0</v>
      </c>
      <c r="J229" s="24">
        <f t="shared" si="120"/>
        <v>0</v>
      </c>
      <c r="K229" s="18">
        <f t="shared" si="121"/>
        <v>0</v>
      </c>
      <c r="L229" s="25">
        <f t="shared" si="135"/>
        <v>0</v>
      </c>
      <c r="M229" s="130">
        <f t="shared" si="128"/>
        <v>0</v>
      </c>
      <c r="N229" s="256"/>
      <c r="O229" s="243"/>
      <c r="P229" s="257"/>
      <c r="Q229" s="1"/>
      <c r="R229" s="1"/>
      <c r="S229" s="1"/>
    </row>
    <row r="230" spans="1:19" ht="25.5" hidden="1" customHeight="1" outlineLevel="3" x14ac:dyDescent="0.25">
      <c r="A230" s="139" t="s">
        <v>626</v>
      </c>
      <c r="B230" s="8" t="s">
        <v>25</v>
      </c>
      <c r="C230" s="116" t="s">
        <v>269</v>
      </c>
      <c r="D230" s="276"/>
      <c r="E230" s="115" t="s">
        <v>182</v>
      </c>
      <c r="F230" s="99">
        <v>15</v>
      </c>
      <c r="G230" s="242"/>
      <c r="H230" s="243"/>
      <c r="I230" s="25">
        <f t="shared" si="119"/>
        <v>0</v>
      </c>
      <c r="J230" s="24">
        <f t="shared" si="120"/>
        <v>0</v>
      </c>
      <c r="K230" s="18">
        <f t="shared" si="121"/>
        <v>0</v>
      </c>
      <c r="L230" s="25">
        <f t="shared" si="135"/>
        <v>0</v>
      </c>
      <c r="M230" s="130">
        <f t="shared" si="128"/>
        <v>0</v>
      </c>
      <c r="N230" s="256"/>
      <c r="O230" s="243"/>
      <c r="P230" s="257"/>
      <c r="Q230" s="1"/>
      <c r="R230" s="1"/>
      <c r="S230" s="1"/>
    </row>
    <row r="231" spans="1:19" ht="25.5" outlineLevel="1" x14ac:dyDescent="0.25">
      <c r="A231" s="136">
        <v>482</v>
      </c>
      <c r="B231" s="10" t="s">
        <v>7</v>
      </c>
      <c r="C231" s="110" t="s">
        <v>70</v>
      </c>
      <c r="D231" s="274"/>
      <c r="E231" s="111"/>
      <c r="F231" s="98"/>
      <c r="G231" s="269"/>
      <c r="H231" s="251"/>
      <c r="I231" s="29"/>
      <c r="J231" s="28">
        <f t="shared" ref="J231:K231" si="138">SUBTOTAL(9,J232:J237)</f>
        <v>0</v>
      </c>
      <c r="K231" s="19">
        <f t="shared" si="138"/>
        <v>0</v>
      </c>
      <c r="L231" s="29">
        <f>SUBTOTAL(9,L232:L237)</f>
        <v>0</v>
      </c>
      <c r="M231" s="128">
        <f t="shared" si="128"/>
        <v>0</v>
      </c>
      <c r="N231" s="250">
        <f t="shared" ref="N231" si="139">SUBTOTAL(9,N232:N237)</f>
        <v>0</v>
      </c>
      <c r="O231" s="251">
        <f t="shared" ref="O231" si="140">SUBTOTAL(9,O232:O237)</f>
        <v>0</v>
      </c>
      <c r="P231" s="252">
        <f>SUBTOTAL(9,P232:P237)</f>
        <v>0</v>
      </c>
      <c r="Q231" s="1"/>
      <c r="R231" s="1"/>
      <c r="S231" s="1"/>
    </row>
    <row r="232" spans="1:19" ht="76.5" outlineLevel="2" x14ac:dyDescent="0.25">
      <c r="A232" s="139" t="s">
        <v>627</v>
      </c>
      <c r="B232" s="8" t="s">
        <v>5</v>
      </c>
      <c r="C232" s="114" t="s">
        <v>272</v>
      </c>
      <c r="D232" s="239"/>
      <c r="E232" s="115" t="s">
        <v>127</v>
      </c>
      <c r="F232" s="99">
        <v>159</v>
      </c>
      <c r="G232" s="242"/>
      <c r="H232" s="243"/>
      <c r="I232" s="25">
        <f t="shared" si="119"/>
        <v>0</v>
      </c>
      <c r="J232" s="24">
        <f t="shared" si="120"/>
        <v>0</v>
      </c>
      <c r="K232" s="18">
        <f t="shared" si="121"/>
        <v>0</v>
      </c>
      <c r="L232" s="25">
        <f t="shared" si="135"/>
        <v>0</v>
      </c>
      <c r="M232" s="130">
        <f t="shared" si="128"/>
        <v>0</v>
      </c>
      <c r="N232" s="256"/>
      <c r="O232" s="243"/>
      <c r="P232" s="257"/>
      <c r="Q232" s="1"/>
      <c r="R232" s="1"/>
      <c r="S232" s="1"/>
    </row>
    <row r="233" spans="1:19" ht="63.75" outlineLevel="2" x14ac:dyDescent="0.25">
      <c r="A233" s="139" t="s">
        <v>628</v>
      </c>
      <c r="B233" s="8" t="s">
        <v>5</v>
      </c>
      <c r="C233" s="114" t="s">
        <v>274</v>
      </c>
      <c r="D233" s="239"/>
      <c r="E233" s="115" t="s">
        <v>127</v>
      </c>
      <c r="F233" s="99">
        <v>224</v>
      </c>
      <c r="G233" s="242"/>
      <c r="H233" s="243"/>
      <c r="I233" s="25">
        <f t="shared" si="119"/>
        <v>0</v>
      </c>
      <c r="J233" s="24">
        <f t="shared" si="120"/>
        <v>0</v>
      </c>
      <c r="K233" s="18">
        <f t="shared" si="121"/>
        <v>0</v>
      </c>
      <c r="L233" s="25">
        <f t="shared" si="135"/>
        <v>0</v>
      </c>
      <c r="M233" s="130">
        <f t="shared" si="128"/>
        <v>0</v>
      </c>
      <c r="N233" s="256"/>
      <c r="O233" s="243"/>
      <c r="P233" s="257"/>
      <c r="Q233" s="1"/>
      <c r="R233" s="1"/>
      <c r="S233" s="1"/>
    </row>
    <row r="234" spans="1:19" ht="89.25" outlineLevel="2" x14ac:dyDescent="0.25">
      <c r="A234" s="139" t="s">
        <v>629</v>
      </c>
      <c r="B234" s="8" t="s">
        <v>5</v>
      </c>
      <c r="C234" s="114" t="s">
        <v>273</v>
      </c>
      <c r="D234" s="239"/>
      <c r="E234" s="115" t="s">
        <v>127</v>
      </c>
      <c r="F234" s="99">
        <v>740</v>
      </c>
      <c r="G234" s="242"/>
      <c r="H234" s="243"/>
      <c r="I234" s="25">
        <f t="shared" si="119"/>
        <v>0</v>
      </c>
      <c r="J234" s="24">
        <f t="shared" si="120"/>
        <v>0</v>
      </c>
      <c r="K234" s="18">
        <f t="shared" si="121"/>
        <v>0</v>
      </c>
      <c r="L234" s="25">
        <f t="shared" si="135"/>
        <v>0</v>
      </c>
      <c r="M234" s="130">
        <f t="shared" si="128"/>
        <v>0</v>
      </c>
      <c r="N234" s="256"/>
      <c r="O234" s="243"/>
      <c r="P234" s="257"/>
      <c r="Q234" s="1"/>
      <c r="R234" s="1"/>
      <c r="S234" s="1"/>
    </row>
    <row r="235" spans="1:19" ht="102" outlineLevel="2" x14ac:dyDescent="0.25">
      <c r="A235" s="139" t="s">
        <v>630</v>
      </c>
      <c r="B235" s="8" t="s">
        <v>5</v>
      </c>
      <c r="C235" s="114" t="s">
        <v>275</v>
      </c>
      <c r="D235" s="239"/>
      <c r="E235" s="115" t="s">
        <v>127</v>
      </c>
      <c r="F235" s="99">
        <v>718</v>
      </c>
      <c r="G235" s="242"/>
      <c r="H235" s="243"/>
      <c r="I235" s="25">
        <f t="shared" si="119"/>
        <v>0</v>
      </c>
      <c r="J235" s="24">
        <f t="shared" si="120"/>
        <v>0</v>
      </c>
      <c r="K235" s="18">
        <f t="shared" si="121"/>
        <v>0</v>
      </c>
      <c r="L235" s="25">
        <f t="shared" si="135"/>
        <v>0</v>
      </c>
      <c r="M235" s="130">
        <f t="shared" si="128"/>
        <v>0</v>
      </c>
      <c r="N235" s="256"/>
      <c r="O235" s="243"/>
      <c r="P235" s="257"/>
      <c r="Q235" s="1"/>
      <c r="R235" s="1"/>
      <c r="S235" s="1"/>
    </row>
    <row r="236" spans="1:19" ht="89.25" outlineLevel="2" x14ac:dyDescent="0.25">
      <c r="A236" s="139" t="s">
        <v>631</v>
      </c>
      <c r="B236" s="8" t="s">
        <v>5</v>
      </c>
      <c r="C236" s="114" t="s">
        <v>276</v>
      </c>
      <c r="D236" s="239"/>
      <c r="E236" s="115" t="s">
        <v>127</v>
      </c>
      <c r="F236" s="99">
        <v>908</v>
      </c>
      <c r="G236" s="242"/>
      <c r="H236" s="243"/>
      <c r="I236" s="25">
        <f t="shared" si="119"/>
        <v>0</v>
      </c>
      <c r="J236" s="24">
        <f t="shared" si="120"/>
        <v>0</v>
      </c>
      <c r="K236" s="18">
        <f t="shared" si="121"/>
        <v>0</v>
      </c>
      <c r="L236" s="25">
        <f t="shared" si="135"/>
        <v>0</v>
      </c>
      <c r="M236" s="130">
        <f t="shared" si="128"/>
        <v>0</v>
      </c>
      <c r="N236" s="256"/>
      <c r="O236" s="243"/>
      <c r="P236" s="257"/>
      <c r="Q236" s="1"/>
      <c r="R236" s="1"/>
      <c r="S236" s="1"/>
    </row>
    <row r="237" spans="1:19" ht="25.5" customHeight="1" outlineLevel="2" x14ac:dyDescent="0.25">
      <c r="A237" s="139" t="s">
        <v>632</v>
      </c>
      <c r="B237" s="8" t="s">
        <v>5</v>
      </c>
      <c r="C237" s="114" t="s">
        <v>278</v>
      </c>
      <c r="D237" s="239"/>
      <c r="E237" s="115" t="s">
        <v>180</v>
      </c>
      <c r="F237" s="99">
        <v>60</v>
      </c>
      <c r="G237" s="242"/>
      <c r="H237" s="243"/>
      <c r="I237" s="25">
        <f t="shared" si="119"/>
        <v>0</v>
      </c>
      <c r="J237" s="24">
        <f t="shared" si="120"/>
        <v>0</v>
      </c>
      <c r="K237" s="18">
        <f t="shared" si="121"/>
        <v>0</v>
      </c>
      <c r="L237" s="25">
        <f t="shared" si="135"/>
        <v>0</v>
      </c>
      <c r="M237" s="130">
        <f t="shared" si="128"/>
        <v>0</v>
      </c>
      <c r="N237" s="256"/>
      <c r="O237" s="243"/>
      <c r="P237" s="257"/>
      <c r="Q237" s="1"/>
      <c r="R237" s="1"/>
      <c r="S237" s="1"/>
    </row>
    <row r="238" spans="1:19" ht="25.5" outlineLevel="1" x14ac:dyDescent="0.25">
      <c r="A238" s="136">
        <v>483</v>
      </c>
      <c r="B238" s="10" t="s">
        <v>7</v>
      </c>
      <c r="C238" s="110" t="s">
        <v>71</v>
      </c>
      <c r="D238" s="274"/>
      <c r="E238" s="111"/>
      <c r="F238" s="98"/>
      <c r="G238" s="269"/>
      <c r="H238" s="251"/>
      <c r="I238" s="29"/>
      <c r="J238" s="28">
        <f t="shared" ref="J238:K238" si="141">SUBTOTAL(9,J239:J242)</f>
        <v>0</v>
      </c>
      <c r="K238" s="19">
        <f t="shared" si="141"/>
        <v>0</v>
      </c>
      <c r="L238" s="29">
        <f>SUBTOTAL(9,L239:L242)</f>
        <v>0</v>
      </c>
      <c r="M238" s="128">
        <f t="shared" si="128"/>
        <v>0</v>
      </c>
      <c r="N238" s="250">
        <f t="shared" ref="N238" si="142">SUBTOTAL(9,N239:N242)</f>
        <v>0</v>
      </c>
      <c r="O238" s="251">
        <f t="shared" ref="O238" si="143">SUBTOTAL(9,O239:O242)</f>
        <v>0</v>
      </c>
      <c r="P238" s="252">
        <f>SUBTOTAL(9,P239:P242)</f>
        <v>0</v>
      </c>
      <c r="Q238" s="1"/>
      <c r="R238" s="1"/>
      <c r="S238" s="1"/>
    </row>
    <row r="239" spans="1:19" ht="25.5" outlineLevel="2" x14ac:dyDescent="0.25">
      <c r="A239" s="139" t="s">
        <v>633</v>
      </c>
      <c r="B239" s="8" t="s">
        <v>5</v>
      </c>
      <c r="C239" s="114" t="s">
        <v>259</v>
      </c>
      <c r="D239" s="239"/>
      <c r="E239" s="115" t="s">
        <v>182</v>
      </c>
      <c r="F239" s="99">
        <v>3</v>
      </c>
      <c r="G239" s="242"/>
      <c r="H239" s="243"/>
      <c r="I239" s="25">
        <f t="shared" si="119"/>
        <v>0</v>
      </c>
      <c r="J239" s="24">
        <f t="shared" si="120"/>
        <v>0</v>
      </c>
      <c r="K239" s="18">
        <f t="shared" si="121"/>
        <v>0</v>
      </c>
      <c r="L239" s="25">
        <f t="shared" si="135"/>
        <v>0</v>
      </c>
      <c r="M239" s="130">
        <f t="shared" si="128"/>
        <v>0</v>
      </c>
      <c r="N239" s="256"/>
      <c r="O239" s="243"/>
      <c r="P239" s="257"/>
      <c r="Q239" s="1"/>
      <c r="R239" s="1"/>
      <c r="S239" s="1"/>
    </row>
    <row r="240" spans="1:19" ht="25.5" customHeight="1" outlineLevel="2" x14ac:dyDescent="0.25">
      <c r="A240" s="139" t="s">
        <v>635</v>
      </c>
      <c r="B240" s="8" t="s">
        <v>5</v>
      </c>
      <c r="C240" s="114" t="s">
        <v>260</v>
      </c>
      <c r="D240" s="239"/>
      <c r="E240" s="115" t="s">
        <v>182</v>
      </c>
      <c r="F240" s="99">
        <v>4</v>
      </c>
      <c r="G240" s="242"/>
      <c r="H240" s="243"/>
      <c r="I240" s="25">
        <f t="shared" si="119"/>
        <v>0</v>
      </c>
      <c r="J240" s="24">
        <f t="shared" si="120"/>
        <v>0</v>
      </c>
      <c r="K240" s="18">
        <f t="shared" si="121"/>
        <v>0</v>
      </c>
      <c r="L240" s="25">
        <f t="shared" si="135"/>
        <v>0</v>
      </c>
      <c r="M240" s="130">
        <f t="shared" si="128"/>
        <v>0</v>
      </c>
      <c r="N240" s="256"/>
      <c r="O240" s="243"/>
      <c r="P240" s="257"/>
      <c r="Q240" s="1"/>
      <c r="R240" s="1"/>
      <c r="S240" s="1"/>
    </row>
    <row r="241" spans="1:19" ht="25.5" customHeight="1" outlineLevel="2" x14ac:dyDescent="0.25">
      <c r="A241" s="139" t="s">
        <v>636</v>
      </c>
      <c r="B241" s="8" t="s">
        <v>5</v>
      </c>
      <c r="C241" s="114" t="s">
        <v>261</v>
      </c>
      <c r="D241" s="239"/>
      <c r="E241" s="115" t="s">
        <v>182</v>
      </c>
      <c r="F241" s="99">
        <v>5</v>
      </c>
      <c r="G241" s="242"/>
      <c r="H241" s="243"/>
      <c r="I241" s="25">
        <f t="shared" si="119"/>
        <v>0</v>
      </c>
      <c r="J241" s="24">
        <f t="shared" si="120"/>
        <v>0</v>
      </c>
      <c r="K241" s="18">
        <f t="shared" si="121"/>
        <v>0</v>
      </c>
      <c r="L241" s="25">
        <f t="shared" si="135"/>
        <v>0</v>
      </c>
      <c r="M241" s="130">
        <f t="shared" si="128"/>
        <v>0</v>
      </c>
      <c r="N241" s="256"/>
      <c r="O241" s="243"/>
      <c r="P241" s="257"/>
      <c r="Q241" s="1"/>
      <c r="R241" s="1"/>
      <c r="S241" s="1"/>
    </row>
    <row r="242" spans="1:19" ht="25.5" customHeight="1" outlineLevel="2" x14ac:dyDescent="0.25">
      <c r="A242" s="139" t="s">
        <v>637</v>
      </c>
      <c r="B242" s="8" t="s">
        <v>5</v>
      </c>
      <c r="C242" s="114" t="s">
        <v>262</v>
      </c>
      <c r="D242" s="239"/>
      <c r="E242" s="115" t="s">
        <v>182</v>
      </c>
      <c r="F242" s="99">
        <v>7</v>
      </c>
      <c r="G242" s="242"/>
      <c r="H242" s="243"/>
      <c r="I242" s="25">
        <f t="shared" si="119"/>
        <v>0</v>
      </c>
      <c r="J242" s="24">
        <f t="shared" si="120"/>
        <v>0</v>
      </c>
      <c r="K242" s="18">
        <f t="shared" si="121"/>
        <v>0</v>
      </c>
      <c r="L242" s="25">
        <f t="shared" si="135"/>
        <v>0</v>
      </c>
      <c r="M242" s="130">
        <f t="shared" si="128"/>
        <v>0</v>
      </c>
      <c r="N242" s="256"/>
      <c r="O242" s="243"/>
      <c r="P242" s="257"/>
      <c r="Q242" s="1"/>
      <c r="R242" s="1"/>
      <c r="S242" s="1"/>
    </row>
    <row r="243" spans="1:19" ht="25.5" outlineLevel="1" x14ac:dyDescent="0.25">
      <c r="A243" s="136">
        <v>484</v>
      </c>
      <c r="B243" s="10" t="s">
        <v>7</v>
      </c>
      <c r="C243" s="110" t="s">
        <v>72</v>
      </c>
      <c r="D243" s="274"/>
      <c r="E243" s="111"/>
      <c r="F243" s="98"/>
      <c r="G243" s="269"/>
      <c r="H243" s="251"/>
      <c r="I243" s="29"/>
      <c r="J243" s="28">
        <f t="shared" ref="J243:K243" si="144">SUBTOTAL(9,J244:J247)</f>
        <v>0</v>
      </c>
      <c r="K243" s="19">
        <f t="shared" si="144"/>
        <v>0</v>
      </c>
      <c r="L243" s="29">
        <f>SUBTOTAL(9,L244:L247)</f>
        <v>0</v>
      </c>
      <c r="M243" s="128">
        <f t="shared" si="128"/>
        <v>0</v>
      </c>
      <c r="N243" s="250">
        <f t="shared" ref="N243" si="145">SUBTOTAL(9,N244:N247)</f>
        <v>0</v>
      </c>
      <c r="O243" s="251">
        <f t="shared" ref="O243" si="146">SUBTOTAL(9,O244:O247)</f>
        <v>0</v>
      </c>
      <c r="P243" s="252">
        <f>SUBTOTAL(9,P244:P247)</f>
        <v>0</v>
      </c>
      <c r="Q243" s="1"/>
      <c r="R243" s="1"/>
      <c r="S243" s="1"/>
    </row>
    <row r="244" spans="1:19" ht="25.5" customHeight="1" outlineLevel="2" x14ac:dyDescent="0.25">
      <c r="A244" s="139" t="s">
        <v>634</v>
      </c>
      <c r="B244" s="8" t="s">
        <v>5</v>
      </c>
      <c r="C244" s="114" t="s">
        <v>263</v>
      </c>
      <c r="D244" s="239"/>
      <c r="E244" s="115" t="s">
        <v>126</v>
      </c>
      <c r="F244" s="99">
        <v>15</v>
      </c>
      <c r="G244" s="242"/>
      <c r="H244" s="243"/>
      <c r="I244" s="25">
        <f t="shared" si="119"/>
        <v>0</v>
      </c>
      <c r="J244" s="24">
        <f t="shared" si="120"/>
        <v>0</v>
      </c>
      <c r="K244" s="18">
        <f t="shared" si="121"/>
        <v>0</v>
      </c>
      <c r="L244" s="25">
        <f t="shared" si="135"/>
        <v>0</v>
      </c>
      <c r="M244" s="130">
        <f t="shared" si="128"/>
        <v>0</v>
      </c>
      <c r="N244" s="256"/>
      <c r="O244" s="243"/>
      <c r="P244" s="257"/>
      <c r="Q244" s="1"/>
      <c r="R244" s="1"/>
      <c r="S244" s="1"/>
    </row>
    <row r="245" spans="1:19" ht="25.5" outlineLevel="1" x14ac:dyDescent="0.25">
      <c r="A245" s="136">
        <v>485</v>
      </c>
      <c r="B245" s="10" t="s">
        <v>7</v>
      </c>
      <c r="C245" s="110" t="s">
        <v>73</v>
      </c>
      <c r="D245" s="274"/>
      <c r="E245" s="111" t="s">
        <v>669</v>
      </c>
      <c r="F245" s="98">
        <v>1</v>
      </c>
      <c r="G245" s="269"/>
      <c r="H245" s="251"/>
      <c r="I245" s="29">
        <f t="shared" si="119"/>
        <v>0</v>
      </c>
      <c r="J245" s="28">
        <f t="shared" si="120"/>
        <v>0</v>
      </c>
      <c r="K245" s="19">
        <f t="shared" si="121"/>
        <v>0</v>
      </c>
      <c r="L245" s="29">
        <f>J245+K245</f>
        <v>0</v>
      </c>
      <c r="M245" s="128">
        <f t="shared" si="128"/>
        <v>0</v>
      </c>
      <c r="N245" s="250"/>
      <c r="O245" s="251"/>
      <c r="P245" s="252"/>
      <c r="Q245" s="1"/>
      <c r="R245" s="1"/>
      <c r="S245" s="1"/>
    </row>
    <row r="246" spans="1:19" ht="25.5" outlineLevel="1" x14ac:dyDescent="0.25">
      <c r="A246" s="136">
        <v>486</v>
      </c>
      <c r="B246" s="10" t="s">
        <v>7</v>
      </c>
      <c r="C246" s="110" t="s">
        <v>74</v>
      </c>
      <c r="D246" s="274"/>
      <c r="E246" s="111" t="s">
        <v>669</v>
      </c>
      <c r="F246" s="98">
        <v>1</v>
      </c>
      <c r="G246" s="269"/>
      <c r="H246" s="251"/>
      <c r="I246" s="29">
        <f t="shared" si="119"/>
        <v>0</v>
      </c>
      <c r="J246" s="28">
        <f t="shared" si="120"/>
        <v>0</v>
      </c>
      <c r="K246" s="19">
        <f t="shared" si="121"/>
        <v>0</v>
      </c>
      <c r="L246" s="29">
        <f>J246+K246</f>
        <v>0</v>
      </c>
      <c r="M246" s="128">
        <f t="shared" si="128"/>
        <v>0</v>
      </c>
      <c r="N246" s="250"/>
      <c r="O246" s="251"/>
      <c r="P246" s="252"/>
      <c r="Q246" s="1"/>
      <c r="R246" s="1"/>
      <c r="S246" s="1"/>
    </row>
    <row r="247" spans="1:19" ht="25.5" x14ac:dyDescent="0.25">
      <c r="A247" s="134">
        <v>500</v>
      </c>
      <c r="B247" s="12" t="s">
        <v>3</v>
      </c>
      <c r="C247" s="106" t="s">
        <v>81</v>
      </c>
      <c r="D247" s="278"/>
      <c r="E247" s="107"/>
      <c r="F247" s="96"/>
      <c r="G247" s="272"/>
      <c r="H247" s="262"/>
      <c r="I247" s="27"/>
      <c r="J247" s="26">
        <f t="shared" ref="J247:K247" si="147">SUBTOTAL(9,J248:J256)</f>
        <v>0</v>
      </c>
      <c r="K247" s="17">
        <f t="shared" si="147"/>
        <v>0</v>
      </c>
      <c r="L247" s="27">
        <f>SUBTOTAL(9,L248:L256)</f>
        <v>0</v>
      </c>
      <c r="M247" s="126">
        <f t="shared" si="128"/>
        <v>0</v>
      </c>
      <c r="N247" s="261">
        <f t="shared" ref="N247" si="148">SUBTOTAL(9,N248:N256)</f>
        <v>0</v>
      </c>
      <c r="O247" s="262">
        <f t="shared" ref="O247" si="149">SUBTOTAL(9,O248:O256)</f>
        <v>0</v>
      </c>
      <c r="P247" s="263">
        <f>SUBTOTAL(9,P248:P256)</f>
        <v>0</v>
      </c>
      <c r="Q247" s="1"/>
      <c r="R247" s="1"/>
      <c r="S247" s="1"/>
    </row>
    <row r="248" spans="1:19" ht="25.5" outlineLevel="1" x14ac:dyDescent="0.25">
      <c r="A248" s="135">
        <v>510</v>
      </c>
      <c r="B248" s="7" t="s">
        <v>4</v>
      </c>
      <c r="C248" s="108" t="s">
        <v>120</v>
      </c>
      <c r="D248" s="275"/>
      <c r="E248" s="109" t="s">
        <v>669</v>
      </c>
      <c r="F248" s="97">
        <v>1</v>
      </c>
      <c r="G248" s="268"/>
      <c r="H248" s="248"/>
      <c r="I248" s="23">
        <f t="shared" si="119"/>
        <v>0</v>
      </c>
      <c r="J248" s="22">
        <f t="shared" si="120"/>
        <v>0</v>
      </c>
      <c r="K248" s="16">
        <f t="shared" si="121"/>
        <v>0</v>
      </c>
      <c r="L248" s="23">
        <f>J248+K248</f>
        <v>0</v>
      </c>
      <c r="M248" s="127">
        <f t="shared" si="128"/>
        <v>0</v>
      </c>
      <c r="N248" s="247"/>
      <c r="O248" s="248"/>
      <c r="P248" s="249"/>
      <c r="Q248" s="1"/>
      <c r="R248" s="1"/>
      <c r="S248" s="1"/>
    </row>
    <row r="249" spans="1:19" ht="25.5" outlineLevel="1" x14ac:dyDescent="0.25">
      <c r="A249" s="135">
        <v>520</v>
      </c>
      <c r="B249" s="7" t="s">
        <v>4</v>
      </c>
      <c r="C249" s="108" t="s">
        <v>124</v>
      </c>
      <c r="D249" s="275"/>
      <c r="E249" s="109" t="s">
        <v>669</v>
      </c>
      <c r="F249" s="97">
        <v>1</v>
      </c>
      <c r="G249" s="268"/>
      <c r="H249" s="248"/>
      <c r="I249" s="23">
        <f t="shared" si="119"/>
        <v>0</v>
      </c>
      <c r="J249" s="22">
        <f t="shared" si="120"/>
        <v>0</v>
      </c>
      <c r="K249" s="16">
        <f t="shared" si="121"/>
        <v>0</v>
      </c>
      <c r="L249" s="23">
        <f t="shared" ref="L249:L256" si="150">J249+K249</f>
        <v>0</v>
      </c>
      <c r="M249" s="127">
        <f t="shared" si="128"/>
        <v>0</v>
      </c>
      <c r="N249" s="247"/>
      <c r="O249" s="248"/>
      <c r="P249" s="249"/>
      <c r="Q249" s="1"/>
      <c r="R249" s="1"/>
      <c r="S249" s="1"/>
    </row>
    <row r="250" spans="1:19" ht="25.5" outlineLevel="1" x14ac:dyDescent="0.25">
      <c r="A250" s="135">
        <v>530</v>
      </c>
      <c r="B250" s="7" t="s">
        <v>4</v>
      </c>
      <c r="C250" s="108" t="s">
        <v>116</v>
      </c>
      <c r="D250" s="275"/>
      <c r="E250" s="109" t="s">
        <v>669</v>
      </c>
      <c r="F250" s="97">
        <v>1</v>
      </c>
      <c r="G250" s="268"/>
      <c r="H250" s="248"/>
      <c r="I250" s="23">
        <f t="shared" si="119"/>
        <v>0</v>
      </c>
      <c r="J250" s="22">
        <f t="shared" si="120"/>
        <v>0</v>
      </c>
      <c r="K250" s="16">
        <f t="shared" si="121"/>
        <v>0</v>
      </c>
      <c r="L250" s="23">
        <f t="shared" si="150"/>
        <v>0</v>
      </c>
      <c r="M250" s="127">
        <f t="shared" si="128"/>
        <v>0</v>
      </c>
      <c r="N250" s="247"/>
      <c r="O250" s="248"/>
      <c r="P250" s="249"/>
      <c r="Q250" s="1"/>
      <c r="R250" s="1"/>
      <c r="S250" s="1"/>
    </row>
    <row r="251" spans="1:19" ht="25.5" outlineLevel="1" x14ac:dyDescent="0.25">
      <c r="A251" s="135">
        <v>540</v>
      </c>
      <c r="B251" s="7" t="s">
        <v>4</v>
      </c>
      <c r="C251" s="108" t="s">
        <v>122</v>
      </c>
      <c r="D251" s="275"/>
      <c r="E251" s="109" t="s">
        <v>669</v>
      </c>
      <c r="F251" s="97">
        <v>1</v>
      </c>
      <c r="G251" s="268"/>
      <c r="H251" s="248"/>
      <c r="I251" s="23">
        <f t="shared" si="119"/>
        <v>0</v>
      </c>
      <c r="J251" s="22">
        <f t="shared" si="120"/>
        <v>0</v>
      </c>
      <c r="K251" s="16">
        <f t="shared" si="121"/>
        <v>0</v>
      </c>
      <c r="L251" s="23">
        <f t="shared" si="150"/>
        <v>0</v>
      </c>
      <c r="M251" s="127">
        <f t="shared" si="128"/>
        <v>0</v>
      </c>
      <c r="N251" s="247"/>
      <c r="O251" s="248"/>
      <c r="P251" s="249"/>
      <c r="Q251" s="1"/>
      <c r="R251" s="1"/>
      <c r="S251" s="1"/>
    </row>
    <row r="252" spans="1:19" ht="25.5" outlineLevel="1" x14ac:dyDescent="0.25">
      <c r="A252" s="135">
        <v>550</v>
      </c>
      <c r="B252" s="7" t="s">
        <v>4</v>
      </c>
      <c r="C252" s="108" t="s">
        <v>123</v>
      </c>
      <c r="D252" s="275"/>
      <c r="E252" s="109" t="s">
        <v>669</v>
      </c>
      <c r="F252" s="97">
        <v>1</v>
      </c>
      <c r="G252" s="268"/>
      <c r="H252" s="248"/>
      <c r="I252" s="23">
        <f t="shared" si="119"/>
        <v>0</v>
      </c>
      <c r="J252" s="22">
        <f t="shared" si="120"/>
        <v>0</v>
      </c>
      <c r="K252" s="16">
        <f t="shared" si="121"/>
        <v>0</v>
      </c>
      <c r="L252" s="23">
        <f t="shared" si="150"/>
        <v>0</v>
      </c>
      <c r="M252" s="127">
        <f t="shared" si="128"/>
        <v>0</v>
      </c>
      <c r="N252" s="247"/>
      <c r="O252" s="248"/>
      <c r="P252" s="249"/>
      <c r="Q252" s="1"/>
      <c r="R252" s="1"/>
      <c r="S252" s="1"/>
    </row>
    <row r="253" spans="1:19" ht="25.5" outlineLevel="1" x14ac:dyDescent="0.25">
      <c r="A253" s="135">
        <v>560</v>
      </c>
      <c r="B253" s="7" t="s">
        <v>4</v>
      </c>
      <c r="C253" s="108" t="s">
        <v>117</v>
      </c>
      <c r="D253" s="275"/>
      <c r="E253" s="109" t="s">
        <v>669</v>
      </c>
      <c r="F253" s="97">
        <v>1</v>
      </c>
      <c r="G253" s="268"/>
      <c r="H253" s="248"/>
      <c r="I253" s="23">
        <f t="shared" ref="I253:I257" si="151">G253+H253</f>
        <v>0</v>
      </c>
      <c r="J253" s="22">
        <f t="shared" ref="J253:J257" si="152">G253*F253</f>
        <v>0</v>
      </c>
      <c r="K253" s="16">
        <f t="shared" ref="K253:K257" si="153">F253*H253</f>
        <v>0</v>
      </c>
      <c r="L253" s="23">
        <f t="shared" si="150"/>
        <v>0</v>
      </c>
      <c r="M253" s="127">
        <f t="shared" si="128"/>
        <v>0</v>
      </c>
      <c r="N253" s="247"/>
      <c r="O253" s="248"/>
      <c r="P253" s="249"/>
      <c r="Q253" s="1"/>
      <c r="R253" s="1"/>
      <c r="S253" s="1"/>
    </row>
    <row r="254" spans="1:19" ht="25.5" outlineLevel="1" x14ac:dyDescent="0.25">
      <c r="A254" s="135">
        <v>570</v>
      </c>
      <c r="B254" s="7" t="s">
        <v>4</v>
      </c>
      <c r="C254" s="108" t="s">
        <v>118</v>
      </c>
      <c r="D254" s="275"/>
      <c r="E254" s="109" t="s">
        <v>669</v>
      </c>
      <c r="F254" s="97">
        <v>1</v>
      </c>
      <c r="G254" s="268"/>
      <c r="H254" s="248"/>
      <c r="I254" s="23">
        <f t="shared" si="151"/>
        <v>0</v>
      </c>
      <c r="J254" s="22">
        <f t="shared" si="152"/>
        <v>0</v>
      </c>
      <c r="K254" s="16">
        <f t="shared" si="153"/>
        <v>0</v>
      </c>
      <c r="L254" s="23">
        <f t="shared" si="150"/>
        <v>0</v>
      </c>
      <c r="M254" s="127">
        <f t="shared" si="128"/>
        <v>0</v>
      </c>
      <c r="N254" s="247"/>
      <c r="O254" s="248"/>
      <c r="P254" s="249"/>
      <c r="Q254" s="1"/>
      <c r="R254" s="1"/>
      <c r="S254" s="1"/>
    </row>
    <row r="255" spans="1:19" ht="25.5" outlineLevel="1" x14ac:dyDescent="0.25">
      <c r="A255" s="135">
        <v>580</v>
      </c>
      <c r="B255" s="7" t="s">
        <v>4</v>
      </c>
      <c r="C255" s="108" t="s">
        <v>119</v>
      </c>
      <c r="D255" s="275"/>
      <c r="E255" s="109" t="s">
        <v>669</v>
      </c>
      <c r="F255" s="97">
        <v>1</v>
      </c>
      <c r="G255" s="268"/>
      <c r="H255" s="248"/>
      <c r="I255" s="23">
        <f t="shared" si="151"/>
        <v>0</v>
      </c>
      <c r="J255" s="22">
        <f t="shared" si="152"/>
        <v>0</v>
      </c>
      <c r="K255" s="16">
        <f t="shared" si="153"/>
        <v>0</v>
      </c>
      <c r="L255" s="23">
        <f t="shared" si="150"/>
        <v>0</v>
      </c>
      <c r="M255" s="127">
        <f t="shared" si="128"/>
        <v>0</v>
      </c>
      <c r="N255" s="247"/>
      <c r="O255" s="248"/>
      <c r="P255" s="249"/>
      <c r="Q255" s="1"/>
      <c r="R255" s="1"/>
      <c r="S255" s="1"/>
    </row>
    <row r="256" spans="1:19" ht="25.5" outlineLevel="1" x14ac:dyDescent="0.25">
      <c r="A256" s="135">
        <v>590</v>
      </c>
      <c r="B256" s="7" t="s">
        <v>4</v>
      </c>
      <c r="C256" s="108" t="s">
        <v>121</v>
      </c>
      <c r="D256" s="275"/>
      <c r="E256" s="109" t="s">
        <v>669</v>
      </c>
      <c r="F256" s="97">
        <v>1</v>
      </c>
      <c r="G256" s="268"/>
      <c r="H256" s="248"/>
      <c r="I256" s="23">
        <f t="shared" si="151"/>
        <v>0</v>
      </c>
      <c r="J256" s="22">
        <f t="shared" si="152"/>
        <v>0</v>
      </c>
      <c r="K256" s="16">
        <f t="shared" si="153"/>
        <v>0</v>
      </c>
      <c r="L256" s="23">
        <f t="shared" si="150"/>
        <v>0</v>
      </c>
      <c r="M256" s="127">
        <f t="shared" si="128"/>
        <v>0</v>
      </c>
      <c r="N256" s="247"/>
      <c r="O256" s="248"/>
      <c r="P256" s="249"/>
      <c r="Q256" s="1"/>
      <c r="R256" s="1"/>
      <c r="S256" s="1"/>
    </row>
    <row r="257" spans="1:19" ht="25.5" x14ac:dyDescent="0.25">
      <c r="A257" s="134">
        <v>600</v>
      </c>
      <c r="B257" s="12" t="s">
        <v>3</v>
      </c>
      <c r="C257" s="106" t="s">
        <v>87</v>
      </c>
      <c r="D257" s="278"/>
      <c r="E257" s="107" t="s">
        <v>669</v>
      </c>
      <c r="F257" s="96">
        <v>1</v>
      </c>
      <c r="G257" s="272"/>
      <c r="H257" s="262"/>
      <c r="I257" s="27">
        <f t="shared" si="151"/>
        <v>0</v>
      </c>
      <c r="J257" s="26">
        <f t="shared" si="152"/>
        <v>0</v>
      </c>
      <c r="K257" s="17">
        <f t="shared" si="153"/>
        <v>0</v>
      </c>
      <c r="L257" s="27">
        <f>J257+K257</f>
        <v>0</v>
      </c>
      <c r="M257" s="126">
        <f t="shared" si="128"/>
        <v>0</v>
      </c>
      <c r="N257" s="261"/>
      <c r="O257" s="262">
        <v>0</v>
      </c>
      <c r="P257" s="263">
        <v>0</v>
      </c>
      <c r="Q257" s="1"/>
      <c r="R257" s="1"/>
      <c r="S257" s="1"/>
    </row>
    <row r="258" spans="1:19" ht="25.5" x14ac:dyDescent="0.25">
      <c r="A258" s="229">
        <v>700</v>
      </c>
      <c r="B258" s="12" t="s">
        <v>3</v>
      </c>
      <c r="C258" s="230" t="s">
        <v>709</v>
      </c>
      <c r="D258" s="279"/>
      <c r="E258" s="231" t="s">
        <v>669</v>
      </c>
      <c r="F258" s="232">
        <v>1</v>
      </c>
      <c r="G258" s="273"/>
      <c r="H258" s="265"/>
      <c r="I258" s="234"/>
      <c r="J258" s="235">
        <v>0</v>
      </c>
      <c r="K258" s="233">
        <v>0</v>
      </c>
      <c r="L258" s="234">
        <f>SUBTOTAL(9,L259:L265)</f>
        <v>0</v>
      </c>
      <c r="M258" s="236">
        <v>0</v>
      </c>
      <c r="N258" s="264">
        <v>0</v>
      </c>
      <c r="O258" s="265">
        <v>0</v>
      </c>
      <c r="P258" s="266">
        <v>0</v>
      </c>
      <c r="Q258" s="1"/>
      <c r="R258" s="1"/>
      <c r="S258" s="1"/>
    </row>
    <row r="259" spans="1:19" ht="25.5" customHeight="1" outlineLevel="2" x14ac:dyDescent="0.25">
      <c r="A259" s="237"/>
      <c r="B259" s="238"/>
      <c r="C259" s="239"/>
      <c r="D259" s="239"/>
      <c r="E259" s="240"/>
      <c r="F259" s="241"/>
      <c r="G259" s="242"/>
      <c r="H259" s="243"/>
      <c r="I259" s="25">
        <f t="shared" ref="I259:I265" si="154">G259+H259</f>
        <v>0</v>
      </c>
      <c r="J259" s="24">
        <f t="shared" ref="J259:J265" si="155">G259*F259</f>
        <v>0</v>
      </c>
      <c r="K259" s="18">
        <f t="shared" ref="K259:K265" si="156">F259*H259</f>
        <v>0</v>
      </c>
      <c r="L259" s="25">
        <f t="shared" ref="L259:L265" si="157">J259+K259</f>
        <v>0</v>
      </c>
      <c r="M259" s="130">
        <f t="shared" ref="M259:M265" si="158">IFERROR(L259/$L$266,0)</f>
        <v>0</v>
      </c>
      <c r="N259" s="256"/>
      <c r="O259" s="243"/>
      <c r="P259" s="257"/>
      <c r="Q259" s="1"/>
      <c r="R259" s="1"/>
      <c r="S259" s="1"/>
    </row>
    <row r="260" spans="1:19" ht="25.5" customHeight="1" outlineLevel="2" x14ac:dyDescent="0.25">
      <c r="A260" s="237"/>
      <c r="B260" s="238"/>
      <c r="C260" s="239"/>
      <c r="D260" s="239"/>
      <c r="E260" s="240"/>
      <c r="F260" s="241"/>
      <c r="G260" s="242"/>
      <c r="H260" s="243"/>
      <c r="I260" s="25">
        <f t="shared" si="154"/>
        <v>0</v>
      </c>
      <c r="J260" s="24">
        <f t="shared" si="155"/>
        <v>0</v>
      </c>
      <c r="K260" s="18">
        <f t="shared" si="156"/>
        <v>0</v>
      </c>
      <c r="L260" s="25">
        <f t="shared" si="157"/>
        <v>0</v>
      </c>
      <c r="M260" s="130">
        <f t="shared" si="158"/>
        <v>0</v>
      </c>
      <c r="N260" s="256"/>
      <c r="O260" s="243"/>
      <c r="P260" s="257"/>
      <c r="Q260" s="1"/>
      <c r="R260" s="1"/>
      <c r="S260" s="1"/>
    </row>
    <row r="261" spans="1:19" ht="25.5" customHeight="1" outlineLevel="2" x14ac:dyDescent="0.25">
      <c r="A261" s="237"/>
      <c r="B261" s="238"/>
      <c r="C261" s="239"/>
      <c r="D261" s="239"/>
      <c r="E261" s="240"/>
      <c r="F261" s="241"/>
      <c r="G261" s="242"/>
      <c r="H261" s="243"/>
      <c r="I261" s="25">
        <f t="shared" si="154"/>
        <v>0</v>
      </c>
      <c r="J261" s="24">
        <f t="shared" si="155"/>
        <v>0</v>
      </c>
      <c r="K261" s="18">
        <f t="shared" si="156"/>
        <v>0</v>
      </c>
      <c r="L261" s="25">
        <f t="shared" si="157"/>
        <v>0</v>
      </c>
      <c r="M261" s="130">
        <f t="shared" si="158"/>
        <v>0</v>
      </c>
      <c r="N261" s="256"/>
      <c r="O261" s="243"/>
      <c r="P261" s="257"/>
      <c r="Q261" s="1"/>
      <c r="R261" s="1"/>
      <c r="S261" s="1"/>
    </row>
    <row r="262" spans="1:19" ht="25.5" customHeight="1" outlineLevel="2" x14ac:dyDescent="0.25">
      <c r="A262" s="237"/>
      <c r="B262" s="238"/>
      <c r="C262" s="239"/>
      <c r="D262" s="239"/>
      <c r="E262" s="240"/>
      <c r="F262" s="241"/>
      <c r="G262" s="242"/>
      <c r="H262" s="243"/>
      <c r="I262" s="25">
        <f t="shared" si="154"/>
        <v>0</v>
      </c>
      <c r="J262" s="24">
        <f t="shared" si="155"/>
        <v>0</v>
      </c>
      <c r="K262" s="18">
        <f t="shared" si="156"/>
        <v>0</v>
      </c>
      <c r="L262" s="25">
        <f t="shared" si="157"/>
        <v>0</v>
      </c>
      <c r="M262" s="130">
        <f t="shared" si="158"/>
        <v>0</v>
      </c>
      <c r="N262" s="256"/>
      <c r="O262" s="243"/>
      <c r="P262" s="257"/>
      <c r="Q262" s="1"/>
      <c r="R262" s="1"/>
      <c r="S262" s="1"/>
    </row>
    <row r="263" spans="1:19" ht="25.5" customHeight="1" outlineLevel="2" x14ac:dyDescent="0.25">
      <c r="A263" s="237"/>
      <c r="B263" s="238"/>
      <c r="C263" s="239"/>
      <c r="D263" s="239"/>
      <c r="E263" s="240"/>
      <c r="F263" s="241"/>
      <c r="G263" s="242"/>
      <c r="H263" s="243"/>
      <c r="I263" s="25">
        <f t="shared" si="154"/>
        <v>0</v>
      </c>
      <c r="J263" s="24">
        <f t="shared" si="155"/>
        <v>0</v>
      </c>
      <c r="K263" s="18">
        <f t="shared" si="156"/>
        <v>0</v>
      </c>
      <c r="L263" s="25">
        <f t="shared" si="157"/>
        <v>0</v>
      </c>
      <c r="M263" s="130">
        <f t="shared" si="158"/>
        <v>0</v>
      </c>
      <c r="N263" s="256"/>
      <c r="O263" s="243"/>
      <c r="P263" s="257"/>
      <c r="Q263" s="1"/>
      <c r="R263" s="1"/>
      <c r="S263" s="1"/>
    </row>
    <row r="264" spans="1:19" ht="25.5" customHeight="1" outlineLevel="2" x14ac:dyDescent="0.25">
      <c r="A264" s="237"/>
      <c r="B264" s="238"/>
      <c r="C264" s="239"/>
      <c r="D264" s="239"/>
      <c r="E264" s="240"/>
      <c r="F264" s="241"/>
      <c r="G264" s="242"/>
      <c r="H264" s="243"/>
      <c r="I264" s="25">
        <f t="shared" si="154"/>
        <v>0</v>
      </c>
      <c r="J264" s="24">
        <f t="shared" si="155"/>
        <v>0</v>
      </c>
      <c r="K264" s="18">
        <f t="shared" si="156"/>
        <v>0</v>
      </c>
      <c r="L264" s="25">
        <f t="shared" si="157"/>
        <v>0</v>
      </c>
      <c r="M264" s="130">
        <f t="shared" si="158"/>
        <v>0</v>
      </c>
      <c r="N264" s="256"/>
      <c r="O264" s="243"/>
      <c r="P264" s="257"/>
      <c r="Q264" s="1"/>
      <c r="R264" s="1"/>
      <c r="S264" s="1"/>
    </row>
    <row r="265" spans="1:19" ht="25.5" customHeight="1" outlineLevel="2" x14ac:dyDescent="0.25">
      <c r="A265" s="237"/>
      <c r="B265" s="238"/>
      <c r="C265" s="239"/>
      <c r="D265" s="239"/>
      <c r="E265" s="240"/>
      <c r="F265" s="241"/>
      <c r="G265" s="242"/>
      <c r="H265" s="243"/>
      <c r="I265" s="25">
        <f t="shared" si="154"/>
        <v>0</v>
      </c>
      <c r="J265" s="24">
        <f t="shared" si="155"/>
        <v>0</v>
      </c>
      <c r="K265" s="18">
        <f t="shared" si="156"/>
        <v>0</v>
      </c>
      <c r="L265" s="25">
        <f t="shared" si="157"/>
        <v>0</v>
      </c>
      <c r="M265" s="130">
        <f t="shared" si="158"/>
        <v>0</v>
      </c>
      <c r="N265" s="256"/>
      <c r="O265" s="243"/>
      <c r="P265" s="257"/>
      <c r="Q265" s="1"/>
      <c r="R265" s="1"/>
      <c r="S265" s="1"/>
    </row>
    <row r="266" spans="1:19" s="34" customFormat="1" ht="16.5" thickBot="1" x14ac:dyDescent="0.3">
      <c r="A266" s="141"/>
      <c r="B266" s="142"/>
      <c r="C266" s="143" t="s">
        <v>102</v>
      </c>
      <c r="D266" s="143"/>
      <c r="E266" s="144"/>
      <c r="F266" s="145"/>
      <c r="G266" s="133"/>
      <c r="H266" s="124"/>
      <c r="I266" s="125"/>
      <c r="J266" s="123"/>
      <c r="K266" s="124"/>
      <c r="L266" s="125">
        <f>SUBTOTAL(9,L23:L265)</f>
        <v>0</v>
      </c>
      <c r="M266" s="132">
        <f>IFERROR(L266/$L$266,0)</f>
        <v>0</v>
      </c>
      <c r="N266" s="123"/>
      <c r="O266" s="124"/>
      <c r="P266" s="125"/>
    </row>
    <row r="267" spans="1:19" ht="13.5" thickTop="1" x14ac:dyDescent="0.25">
      <c r="E267" s="43"/>
      <c r="G267" s="13"/>
      <c r="M267" s="120"/>
      <c r="P267" s="13"/>
      <c r="Q267" s="1"/>
      <c r="R267" s="1"/>
      <c r="S267" s="1"/>
    </row>
    <row r="268" spans="1:19" x14ac:dyDescent="0.25">
      <c r="E268" s="43"/>
      <c r="G268" s="13"/>
      <c r="M268" s="120"/>
      <c r="P268" s="13"/>
      <c r="Q268" s="1"/>
      <c r="R268" s="1"/>
      <c r="S268" s="1"/>
    </row>
    <row r="269" spans="1:19" s="76" customFormat="1" ht="15" customHeight="1" x14ac:dyDescent="0.25">
      <c r="A269" s="80"/>
      <c r="B269" s="91" t="s">
        <v>508</v>
      </c>
      <c r="C269" s="165" t="s">
        <v>509</v>
      </c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</row>
    <row r="270" spans="1:19" s="76" customFormat="1" ht="15" customHeight="1" x14ac:dyDescent="0.25">
      <c r="A270" s="80"/>
      <c r="B270" s="92">
        <v>1</v>
      </c>
      <c r="C270" s="163" t="s">
        <v>510</v>
      </c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</row>
    <row r="271" spans="1:19" s="76" customFormat="1" ht="15" x14ac:dyDescent="0.25">
      <c r="A271" s="80"/>
      <c r="B271" s="93">
        <v>2</v>
      </c>
      <c r="C271" s="163" t="s">
        <v>703</v>
      </c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</row>
    <row r="272" spans="1:19" s="76" customFormat="1" ht="15" customHeight="1" x14ac:dyDescent="0.25">
      <c r="A272" s="80"/>
      <c r="B272" s="92">
        <v>3</v>
      </c>
      <c r="C272" s="163" t="s">
        <v>511</v>
      </c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</row>
    <row r="273" spans="1:16" s="76" customFormat="1" ht="29.25" customHeight="1" x14ac:dyDescent="0.25">
      <c r="A273" s="80"/>
      <c r="B273" s="92">
        <v>4</v>
      </c>
      <c r="C273" s="163" t="s">
        <v>512</v>
      </c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</row>
    <row r="274" spans="1:16" s="76" customFormat="1" ht="15" customHeight="1" x14ac:dyDescent="0.25">
      <c r="A274" s="80"/>
      <c r="B274" s="93">
        <v>5</v>
      </c>
      <c r="C274" s="163" t="s">
        <v>513</v>
      </c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</row>
    <row r="275" spans="1:16" s="76" customFormat="1" ht="15" customHeight="1" x14ac:dyDescent="0.25">
      <c r="A275" s="80"/>
      <c r="B275" s="92">
        <v>6</v>
      </c>
      <c r="C275" s="163" t="s">
        <v>514</v>
      </c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</row>
    <row r="276" spans="1:16" s="76" customFormat="1" ht="15" customHeight="1" x14ac:dyDescent="0.25">
      <c r="A276" s="80"/>
      <c r="B276" s="92">
        <v>7</v>
      </c>
      <c r="C276" s="163" t="s">
        <v>515</v>
      </c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</row>
    <row r="277" spans="1:16" s="76" customFormat="1" ht="15" customHeight="1" x14ac:dyDescent="0.25">
      <c r="A277" s="80"/>
      <c r="B277" s="93">
        <v>8</v>
      </c>
      <c r="C277" s="163" t="s">
        <v>516</v>
      </c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</row>
    <row r="278" spans="1:16" s="76" customFormat="1" ht="15" customHeight="1" x14ac:dyDescent="0.25">
      <c r="A278" s="80"/>
      <c r="B278" s="92">
        <v>9</v>
      </c>
      <c r="C278" s="163" t="s">
        <v>517</v>
      </c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</row>
    <row r="279" spans="1:16" s="76" customFormat="1" ht="15" x14ac:dyDescent="0.25">
      <c r="A279" s="80"/>
      <c r="B279" s="92">
        <v>10</v>
      </c>
      <c r="C279" s="163" t="s">
        <v>518</v>
      </c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</row>
    <row r="280" spans="1:16" s="76" customFormat="1" ht="15" x14ac:dyDescent="0.25">
      <c r="A280" s="77"/>
      <c r="B280" s="93">
        <v>11</v>
      </c>
      <c r="C280" s="164" t="s">
        <v>519</v>
      </c>
      <c r="D280" s="164"/>
      <c r="E280" s="164"/>
      <c r="F280" s="164"/>
      <c r="G280" s="164"/>
      <c r="H280" s="164"/>
      <c r="I280" s="164"/>
      <c r="J280" s="164"/>
      <c r="K280" s="164"/>
      <c r="L280" s="164"/>
      <c r="M280" s="164"/>
      <c r="N280" s="164"/>
      <c r="O280" s="164"/>
      <c r="P280" s="164"/>
    </row>
    <row r="281" spans="1:16" s="76" customFormat="1" ht="15" customHeight="1" x14ac:dyDescent="0.25">
      <c r="A281" s="80"/>
      <c r="B281" s="92">
        <v>12</v>
      </c>
      <c r="C281" s="161" t="s">
        <v>520</v>
      </c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</row>
    <row r="282" spans="1:16" s="76" customFormat="1" ht="15" customHeight="1" x14ac:dyDescent="0.25">
      <c r="A282" s="80"/>
      <c r="B282" s="92">
        <v>13</v>
      </c>
      <c r="C282" s="161" t="s">
        <v>521</v>
      </c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</row>
    <row r="283" spans="1:16" s="76" customFormat="1" ht="15" customHeight="1" x14ac:dyDescent="0.25">
      <c r="A283" s="80"/>
      <c r="B283" s="92">
        <v>14</v>
      </c>
      <c r="C283" s="161" t="s">
        <v>522</v>
      </c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</row>
    <row r="284" spans="1:16" s="76" customFormat="1" ht="15" x14ac:dyDescent="0.25">
      <c r="A284" s="80"/>
      <c r="B284" s="94"/>
      <c r="C284" s="81"/>
      <c r="D284" s="81"/>
      <c r="E284" s="81"/>
      <c r="F284" s="103"/>
      <c r="G284" s="81"/>
      <c r="H284" s="81"/>
      <c r="I284" s="81"/>
      <c r="J284" s="81"/>
      <c r="K284" s="81"/>
      <c r="L284" s="81"/>
      <c r="M284" s="122"/>
      <c r="N284" s="74"/>
      <c r="O284" s="75"/>
      <c r="P284" s="74"/>
    </row>
    <row r="285" spans="1:16" s="76" customFormat="1" ht="15" customHeight="1" x14ac:dyDescent="0.25">
      <c r="A285" s="82"/>
      <c r="B285" s="162" t="s">
        <v>523</v>
      </c>
      <c r="C285" s="162"/>
      <c r="D285" s="16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</row>
    <row r="286" spans="1:16" s="76" customFormat="1" ht="15" customHeight="1" x14ac:dyDescent="0.25">
      <c r="A286" s="83"/>
      <c r="B286" s="158" t="s">
        <v>524</v>
      </c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</row>
    <row r="287" spans="1:16" s="76" customFormat="1" ht="15" customHeight="1" x14ac:dyDescent="0.25">
      <c r="A287" s="83"/>
      <c r="B287" s="158" t="s">
        <v>525</v>
      </c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</row>
    <row r="288" spans="1:16" s="76" customFormat="1" ht="15" customHeight="1" x14ac:dyDescent="0.25">
      <c r="A288" s="83"/>
      <c r="B288" s="159" t="s">
        <v>526</v>
      </c>
      <c r="C288" s="159"/>
      <c r="D288" s="15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</row>
  </sheetData>
  <sheetProtection algorithmName="SHA-512" hashValue="SWY6zkj5CQvr2cSsm4NzEbjMcAG3TgReXkxJgHI9Th4tlHqHYMTygSiX+tl4J17xJ78bHpvuqHRRuLWVJNJL8A==" saltValue="veyuvTF3K04F9d9ssEsLEA==" spinCount="100000" sheet="1" objects="1" scenarios="1"/>
  <autoFilter ref="A21:WVU257"/>
  <mergeCells count="50">
    <mergeCell ref="A20:A21"/>
    <mergeCell ref="B20:B21"/>
    <mergeCell ref="C20:C21"/>
    <mergeCell ref="E20:E21"/>
    <mergeCell ref="K20:K21"/>
    <mergeCell ref="F20:F21"/>
    <mergeCell ref="G20:G21"/>
    <mergeCell ref="H20:H21"/>
    <mergeCell ref="I20:I21"/>
    <mergeCell ref="J20:J21"/>
    <mergeCell ref="B17:P17"/>
    <mergeCell ref="D20:D21"/>
    <mergeCell ref="B9:L9"/>
    <mergeCell ref="O20:O21"/>
    <mergeCell ref="P20:P21"/>
    <mergeCell ref="L20:L21"/>
    <mergeCell ref="M20:M21"/>
    <mergeCell ref="N20:N21"/>
    <mergeCell ref="C272:P272"/>
    <mergeCell ref="C273:P273"/>
    <mergeCell ref="C274:P274"/>
    <mergeCell ref="C275:P275"/>
    <mergeCell ref="B3:P3"/>
    <mergeCell ref="B4:P4"/>
    <mergeCell ref="B5:P5"/>
    <mergeCell ref="B6:P6"/>
    <mergeCell ref="B7:P7"/>
    <mergeCell ref="B10:P10"/>
    <mergeCell ref="B11:P11"/>
    <mergeCell ref="B12:P12"/>
    <mergeCell ref="B13:P13"/>
    <mergeCell ref="B14:P14"/>
    <mergeCell ref="B15:P15"/>
    <mergeCell ref="B16:P16"/>
    <mergeCell ref="B287:P287"/>
    <mergeCell ref="B288:P288"/>
    <mergeCell ref="A2:P2"/>
    <mergeCell ref="C281:P281"/>
    <mergeCell ref="C282:P282"/>
    <mergeCell ref="C283:P283"/>
    <mergeCell ref="B285:P285"/>
    <mergeCell ref="B286:P286"/>
    <mergeCell ref="C276:P276"/>
    <mergeCell ref="C277:P277"/>
    <mergeCell ref="C278:P278"/>
    <mergeCell ref="C279:P279"/>
    <mergeCell ref="C280:P280"/>
    <mergeCell ref="C269:P269"/>
    <mergeCell ref="C270:P270"/>
    <mergeCell ref="C271:P271"/>
  </mergeCells>
  <conditionalFormatting sqref="B14">
    <cfRule type="containsText" dxfId="3" priority="5" operator="containsText" text="Участник">
      <formula>NOT(ISERROR(SEARCH("Участник",B14)))</formula>
    </cfRule>
  </conditionalFormatting>
  <conditionalFormatting sqref="B15">
    <cfRule type="containsText" dxfId="2" priority="4" operator="containsText" text="Участник">
      <formula>NOT(ISERROR(SEARCH("Участник",B15)))</formula>
    </cfRule>
  </conditionalFormatting>
  <conditionalFormatting sqref="B16">
    <cfRule type="containsText" dxfId="1" priority="3" operator="containsText" text="Участник">
      <formula>NOT(ISERROR(SEARCH("Участник",B16)))</formula>
    </cfRule>
  </conditionalFormatting>
  <conditionalFormatting sqref="B17">
    <cfRule type="containsText" dxfId="0" priority="1" operator="containsText" text="Участник">
      <formula>NOT(ISERROR(SEARCH("Участник",B17)))</formula>
    </cfRule>
  </conditionalFormatting>
  <hyperlinks>
    <hyperlink ref="D46" location="'Подготовительный и Содержание'!A1" display="*Расшифровка расчета вынесена на отдельный лист"/>
    <hyperlink ref="B18" location="ВДЦ_МАШ!C258" display="9. Любые прочие статьи, указанные в спецификации или чертежах (соответствующие количества и расценки) Подрядчик указавает самостоятельно в статье 1-го уровня ID 700."/>
    <hyperlink ref="B18:G18" location="ВДЦ_МАШ!C258" display="9. Любые прочие статьи, указанные в спецификации или чертежах (соответствующие количества и расценки) Подрядчик указавает самостоятельно в статье 1-го уровня ID 700."/>
  </hyperlinks>
  <pageMargins left="0.70866141732283472" right="0.31496062992125984" top="0.15748031496062992" bottom="0.15748031496062992" header="0.31496062992125984" footer="0.31496062992125984"/>
  <pageSetup paperSize="9" scale="28" fitToHeight="0" orientation="portrait" r:id="rId1"/>
  <ignoredErrors>
    <ignoredError sqref="L12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7"/>
  <sheetViews>
    <sheetView tabSelected="1" view="pageBreakPreview" zoomScale="80" zoomScaleNormal="100" zoomScaleSheetLayoutView="80" workbookViewId="0">
      <pane ySplit="5" topLeftCell="A78" activePane="bottomLeft" state="frozen"/>
      <selection pane="bottomLeft" activeCell="B111" sqref="B111"/>
    </sheetView>
  </sheetViews>
  <sheetFormatPr defaultColWidth="12.28515625" defaultRowHeight="15.75" outlineLevelRow="2" x14ac:dyDescent="0.25"/>
  <cols>
    <col min="1" max="1" width="9.28515625" style="68" customWidth="1"/>
    <col min="2" max="2" width="89.28515625" style="63" customWidth="1"/>
    <col min="3" max="3" width="10.28515625" style="64" bestFit="1" customWidth="1"/>
    <col min="4" max="4" width="13.42578125" style="65" customWidth="1"/>
    <col min="5" max="5" width="17.42578125" style="64" customWidth="1"/>
    <col min="6" max="6" width="23.42578125" style="66" customWidth="1"/>
    <col min="7" max="7" width="39.28515625" style="90" bestFit="1" customWidth="1"/>
    <col min="8" max="8" width="12.28515625" style="46"/>
    <col min="9" max="10" width="18.7109375" style="46" bestFit="1" customWidth="1"/>
    <col min="11" max="16384" width="12.28515625" style="46"/>
  </cols>
  <sheetData>
    <row r="2" spans="1:10" s="73" customFormat="1" ht="33.75" customHeight="1" x14ac:dyDescent="0.25">
      <c r="A2" s="68"/>
      <c r="B2" s="196" t="s">
        <v>529</v>
      </c>
      <c r="C2" s="197"/>
      <c r="D2" s="197"/>
      <c r="E2" s="197"/>
      <c r="F2" s="197"/>
      <c r="G2" s="197"/>
    </row>
    <row r="4" spans="1:10" ht="15.75" customHeight="1" x14ac:dyDescent="0.25">
      <c r="A4" s="198" t="s">
        <v>281</v>
      </c>
      <c r="B4" s="198" t="s">
        <v>282</v>
      </c>
      <c r="C4" s="201" t="s">
        <v>283</v>
      </c>
      <c r="D4" s="202" t="s">
        <v>284</v>
      </c>
      <c r="E4" s="204" t="s">
        <v>285</v>
      </c>
      <c r="F4" s="206" t="s">
        <v>638</v>
      </c>
      <c r="G4" s="195" t="s">
        <v>286</v>
      </c>
    </row>
    <row r="5" spans="1:10" ht="25.5" customHeight="1" x14ac:dyDescent="0.25">
      <c r="A5" s="199"/>
      <c r="B5" s="200"/>
      <c r="C5" s="201"/>
      <c r="D5" s="203"/>
      <c r="E5" s="205"/>
      <c r="F5" s="206"/>
      <c r="G5" s="195"/>
    </row>
    <row r="6" spans="1:10" ht="15.6" customHeight="1" x14ac:dyDescent="0.25">
      <c r="A6" s="69"/>
      <c r="B6" s="47" t="s">
        <v>287</v>
      </c>
      <c r="C6" s="48"/>
      <c r="D6" s="207"/>
      <c r="E6" s="208"/>
      <c r="F6" s="209"/>
      <c r="G6" s="84">
        <f>SUBTOTAL(9,G7:G127)</f>
        <v>0</v>
      </c>
    </row>
    <row r="7" spans="1:10" x14ac:dyDescent="0.25">
      <c r="A7" s="67">
        <v>431</v>
      </c>
      <c r="B7" s="49" t="s">
        <v>13</v>
      </c>
      <c r="C7" s="50"/>
      <c r="D7" s="210"/>
      <c r="E7" s="211"/>
      <c r="F7" s="212"/>
      <c r="G7" s="85">
        <f>SUBTOTAL(9,G8:G36)</f>
        <v>0</v>
      </c>
      <c r="I7" s="51"/>
      <c r="J7" s="51"/>
    </row>
    <row r="8" spans="1:10" s="54" customFormat="1" outlineLevel="1" x14ac:dyDescent="0.25">
      <c r="A8" s="70" t="s">
        <v>14</v>
      </c>
      <c r="B8" s="52" t="s">
        <v>711</v>
      </c>
      <c r="C8" s="53" t="s">
        <v>288</v>
      </c>
      <c r="D8" s="213"/>
      <c r="E8" s="214"/>
      <c r="F8" s="215"/>
      <c r="G8" s="86">
        <f>D8*E8*F8</f>
        <v>0</v>
      </c>
      <c r="H8" s="51"/>
    </row>
    <row r="9" spans="1:10" s="54" customFormat="1" outlineLevel="1" x14ac:dyDescent="0.25">
      <c r="A9" s="70" t="s">
        <v>15</v>
      </c>
      <c r="B9" s="52" t="s">
        <v>289</v>
      </c>
      <c r="C9" s="53" t="s">
        <v>127</v>
      </c>
      <c r="D9" s="213"/>
      <c r="E9" s="214"/>
      <c r="F9" s="215"/>
      <c r="G9" s="86">
        <f t="shared" ref="G9:G72" si="0">D9*E9*F9</f>
        <v>0</v>
      </c>
      <c r="H9" s="51"/>
    </row>
    <row r="10" spans="1:10" s="54" customFormat="1" outlineLevel="1" x14ac:dyDescent="0.25">
      <c r="A10" s="70" t="s">
        <v>16</v>
      </c>
      <c r="B10" s="52" t="s">
        <v>290</v>
      </c>
      <c r="C10" s="53" t="s">
        <v>291</v>
      </c>
      <c r="D10" s="213"/>
      <c r="E10" s="214"/>
      <c r="F10" s="215"/>
      <c r="G10" s="86">
        <f t="shared" si="0"/>
        <v>0</v>
      </c>
      <c r="H10" s="51"/>
    </row>
    <row r="11" spans="1:10" s="54" customFormat="1" outlineLevel="1" x14ac:dyDescent="0.25">
      <c r="A11" s="70" t="s">
        <v>387</v>
      </c>
      <c r="B11" s="52" t="s">
        <v>292</v>
      </c>
      <c r="C11" s="53" t="s">
        <v>291</v>
      </c>
      <c r="D11" s="213"/>
      <c r="E11" s="214"/>
      <c r="F11" s="215"/>
      <c r="G11" s="86">
        <f t="shared" si="0"/>
        <v>0</v>
      </c>
      <c r="H11" s="51"/>
    </row>
    <row r="12" spans="1:10" s="54" customFormat="1" outlineLevel="1" x14ac:dyDescent="0.25">
      <c r="A12" s="70" t="s">
        <v>388</v>
      </c>
      <c r="B12" s="52" t="s">
        <v>293</v>
      </c>
      <c r="C12" s="53" t="s">
        <v>126</v>
      </c>
      <c r="D12" s="213"/>
      <c r="E12" s="214"/>
      <c r="F12" s="215"/>
      <c r="G12" s="86">
        <f t="shared" si="0"/>
        <v>0</v>
      </c>
      <c r="H12" s="51"/>
    </row>
    <row r="13" spans="1:10" s="54" customFormat="1" outlineLevel="1" x14ac:dyDescent="0.25">
      <c r="A13" s="70" t="s">
        <v>389</v>
      </c>
      <c r="B13" s="52" t="s">
        <v>294</v>
      </c>
      <c r="C13" s="53" t="s">
        <v>126</v>
      </c>
      <c r="D13" s="213"/>
      <c r="E13" s="214"/>
      <c r="F13" s="215"/>
      <c r="G13" s="86">
        <f t="shared" si="0"/>
        <v>0</v>
      </c>
      <c r="H13" s="51"/>
    </row>
    <row r="14" spans="1:10" s="54" customFormat="1" ht="25.5" outlineLevel="1" x14ac:dyDescent="0.25">
      <c r="A14" s="70" t="s">
        <v>390</v>
      </c>
      <c r="B14" s="52" t="s">
        <v>295</v>
      </c>
      <c r="C14" s="53" t="s">
        <v>296</v>
      </c>
      <c r="D14" s="213"/>
      <c r="E14" s="214"/>
      <c r="F14" s="215"/>
      <c r="G14" s="86">
        <f t="shared" si="0"/>
        <v>0</v>
      </c>
      <c r="H14" s="51"/>
    </row>
    <row r="15" spans="1:10" s="54" customFormat="1" ht="25.5" outlineLevel="1" x14ac:dyDescent="0.25">
      <c r="A15" s="70" t="s">
        <v>391</v>
      </c>
      <c r="B15" s="52" t="s">
        <v>297</v>
      </c>
      <c r="C15" s="53" t="s">
        <v>296</v>
      </c>
      <c r="D15" s="213"/>
      <c r="E15" s="214"/>
      <c r="F15" s="215"/>
      <c r="G15" s="86">
        <f t="shared" si="0"/>
        <v>0</v>
      </c>
      <c r="H15" s="51"/>
    </row>
    <row r="16" spans="1:10" s="54" customFormat="1" ht="25.5" outlineLevel="1" x14ac:dyDescent="0.25">
      <c r="A16" s="70" t="s">
        <v>17</v>
      </c>
      <c r="B16" s="52" t="s">
        <v>298</v>
      </c>
      <c r="C16" s="53" t="s">
        <v>127</v>
      </c>
      <c r="D16" s="213"/>
      <c r="E16" s="214"/>
      <c r="F16" s="215"/>
      <c r="G16" s="86">
        <f t="shared" si="0"/>
        <v>0</v>
      </c>
      <c r="H16" s="51"/>
    </row>
    <row r="17" spans="1:8" s="54" customFormat="1" outlineLevel="1" x14ac:dyDescent="0.25">
      <c r="A17" s="70" t="s">
        <v>392</v>
      </c>
      <c r="B17" s="52" t="s">
        <v>299</v>
      </c>
      <c r="C17" s="53" t="s">
        <v>127</v>
      </c>
      <c r="D17" s="213"/>
      <c r="E17" s="214"/>
      <c r="F17" s="215"/>
      <c r="G17" s="86">
        <f t="shared" si="0"/>
        <v>0</v>
      </c>
      <c r="H17" s="51"/>
    </row>
    <row r="18" spans="1:8" s="54" customFormat="1" outlineLevel="1" x14ac:dyDescent="0.25">
      <c r="A18" s="70" t="s">
        <v>393</v>
      </c>
      <c r="B18" s="52" t="s">
        <v>300</v>
      </c>
      <c r="C18" s="53" t="s">
        <v>127</v>
      </c>
      <c r="D18" s="213"/>
      <c r="E18" s="214"/>
      <c r="F18" s="215"/>
      <c r="G18" s="86">
        <f t="shared" si="0"/>
        <v>0</v>
      </c>
      <c r="H18" s="51"/>
    </row>
    <row r="19" spans="1:8" s="54" customFormat="1" ht="38.25" outlineLevel="1" x14ac:dyDescent="0.25">
      <c r="A19" s="70" t="s">
        <v>394</v>
      </c>
      <c r="B19" s="52" t="s">
        <v>301</v>
      </c>
      <c r="C19" s="53" t="s">
        <v>127</v>
      </c>
      <c r="D19" s="213"/>
      <c r="E19" s="214"/>
      <c r="F19" s="215"/>
      <c r="G19" s="86">
        <f t="shared" si="0"/>
        <v>0</v>
      </c>
      <c r="H19" s="51"/>
    </row>
    <row r="20" spans="1:8" s="54" customFormat="1" ht="39" customHeight="1" outlineLevel="1" x14ac:dyDescent="0.25">
      <c r="A20" s="70" t="s">
        <v>395</v>
      </c>
      <c r="B20" s="52" t="s">
        <v>302</v>
      </c>
      <c r="C20" s="53" t="s">
        <v>127</v>
      </c>
      <c r="D20" s="213"/>
      <c r="E20" s="214"/>
      <c r="F20" s="215"/>
      <c r="G20" s="86">
        <f t="shared" si="0"/>
        <v>0</v>
      </c>
      <c r="H20" s="51"/>
    </row>
    <row r="21" spans="1:8" s="54" customFormat="1" outlineLevel="1" x14ac:dyDescent="0.25">
      <c r="A21" s="70" t="s">
        <v>396</v>
      </c>
      <c r="B21" s="52" t="s">
        <v>303</v>
      </c>
      <c r="C21" s="53" t="s">
        <v>296</v>
      </c>
      <c r="D21" s="213"/>
      <c r="E21" s="214"/>
      <c r="F21" s="215"/>
      <c r="G21" s="86">
        <f t="shared" si="0"/>
        <v>0</v>
      </c>
      <c r="H21" s="51"/>
    </row>
    <row r="22" spans="1:8" s="54" customFormat="1" outlineLevel="1" x14ac:dyDescent="0.25">
      <c r="A22" s="70" t="s">
        <v>397</v>
      </c>
      <c r="B22" s="52" t="s">
        <v>304</v>
      </c>
      <c r="C22" s="53" t="s">
        <v>305</v>
      </c>
      <c r="D22" s="213"/>
      <c r="E22" s="214"/>
      <c r="F22" s="215"/>
      <c r="G22" s="86">
        <f t="shared" si="0"/>
        <v>0</v>
      </c>
      <c r="H22" s="51"/>
    </row>
    <row r="23" spans="1:8" s="54" customFormat="1" outlineLevel="1" x14ac:dyDescent="0.25">
      <c r="A23" s="70" t="s">
        <v>398</v>
      </c>
      <c r="B23" s="52" t="s">
        <v>306</v>
      </c>
      <c r="C23" s="53" t="s">
        <v>305</v>
      </c>
      <c r="D23" s="213"/>
      <c r="E23" s="214"/>
      <c r="F23" s="215"/>
      <c r="G23" s="86">
        <f t="shared" si="0"/>
        <v>0</v>
      </c>
      <c r="H23" s="51"/>
    </row>
    <row r="24" spans="1:8" s="54" customFormat="1" outlineLevel="1" x14ac:dyDescent="0.25">
      <c r="A24" s="70" t="s">
        <v>399</v>
      </c>
      <c r="B24" s="52" t="s">
        <v>307</v>
      </c>
      <c r="C24" s="53" t="s">
        <v>182</v>
      </c>
      <c r="D24" s="213"/>
      <c r="E24" s="214"/>
      <c r="F24" s="215"/>
      <c r="G24" s="86">
        <f t="shared" si="0"/>
        <v>0</v>
      </c>
      <c r="H24" s="51"/>
    </row>
    <row r="25" spans="1:8" s="54" customFormat="1" ht="38.25" outlineLevel="1" x14ac:dyDescent="0.25">
      <c r="A25" s="70" t="s">
        <v>400</v>
      </c>
      <c r="B25" s="52" t="s">
        <v>308</v>
      </c>
      <c r="C25" s="53" t="s">
        <v>296</v>
      </c>
      <c r="D25" s="213"/>
      <c r="E25" s="214"/>
      <c r="F25" s="215"/>
      <c r="G25" s="86">
        <f t="shared" si="0"/>
        <v>0</v>
      </c>
      <c r="H25" s="51"/>
    </row>
    <row r="26" spans="1:8" s="54" customFormat="1" outlineLevel="1" x14ac:dyDescent="0.25">
      <c r="A26" s="70" t="s">
        <v>401</v>
      </c>
      <c r="B26" s="52" t="s">
        <v>309</v>
      </c>
      <c r="C26" s="53" t="s">
        <v>296</v>
      </c>
      <c r="D26" s="213"/>
      <c r="E26" s="214"/>
      <c r="F26" s="215"/>
      <c r="G26" s="86">
        <f t="shared" si="0"/>
        <v>0</v>
      </c>
      <c r="H26" s="51"/>
    </row>
    <row r="27" spans="1:8" s="54" customFormat="1" outlineLevel="1" x14ac:dyDescent="0.25">
      <c r="A27" s="70" t="s">
        <v>402</v>
      </c>
      <c r="B27" s="52" t="s">
        <v>310</v>
      </c>
      <c r="C27" s="53" t="s">
        <v>311</v>
      </c>
      <c r="D27" s="213"/>
      <c r="E27" s="214"/>
      <c r="F27" s="215"/>
      <c r="G27" s="86">
        <f t="shared" si="0"/>
        <v>0</v>
      </c>
      <c r="H27" s="51"/>
    </row>
    <row r="28" spans="1:8" s="54" customFormat="1" outlineLevel="1" x14ac:dyDescent="0.25">
      <c r="A28" s="70" t="s">
        <v>403</v>
      </c>
      <c r="B28" s="52" t="s">
        <v>312</v>
      </c>
      <c r="C28" s="53" t="s">
        <v>311</v>
      </c>
      <c r="D28" s="213"/>
      <c r="E28" s="214"/>
      <c r="F28" s="215"/>
      <c r="G28" s="86">
        <f t="shared" si="0"/>
        <v>0</v>
      </c>
      <c r="H28" s="51"/>
    </row>
    <row r="29" spans="1:8" s="54" customFormat="1" outlineLevel="1" x14ac:dyDescent="0.25">
      <c r="A29" s="70" t="s">
        <v>404</v>
      </c>
      <c r="B29" s="52" t="s">
        <v>313</v>
      </c>
      <c r="C29" s="53" t="s">
        <v>314</v>
      </c>
      <c r="D29" s="213"/>
      <c r="E29" s="214"/>
      <c r="F29" s="215"/>
      <c r="G29" s="86">
        <f t="shared" si="0"/>
        <v>0</v>
      </c>
      <c r="H29" s="51"/>
    </row>
    <row r="30" spans="1:8" s="54" customFormat="1" ht="15.75" customHeight="1" outlineLevel="1" x14ac:dyDescent="0.25">
      <c r="A30" s="70" t="s">
        <v>405</v>
      </c>
      <c r="B30" s="52" t="s">
        <v>315</v>
      </c>
      <c r="C30" s="53" t="s">
        <v>314</v>
      </c>
      <c r="D30" s="213"/>
      <c r="E30" s="214"/>
      <c r="F30" s="215"/>
      <c r="G30" s="86">
        <f t="shared" si="0"/>
        <v>0</v>
      </c>
      <c r="H30" s="51"/>
    </row>
    <row r="31" spans="1:8" s="54" customFormat="1" outlineLevel="1" x14ac:dyDescent="0.25">
      <c r="A31" s="70" t="s">
        <v>406</v>
      </c>
      <c r="B31" s="52" t="s">
        <v>712</v>
      </c>
      <c r="C31" s="53" t="s">
        <v>314</v>
      </c>
      <c r="D31" s="213"/>
      <c r="E31" s="214"/>
      <c r="F31" s="215"/>
      <c r="G31" s="86">
        <f t="shared" si="0"/>
        <v>0</v>
      </c>
      <c r="H31" s="51"/>
    </row>
    <row r="32" spans="1:8" s="54" customFormat="1" outlineLevel="1" x14ac:dyDescent="0.25">
      <c r="A32" s="70" t="s">
        <v>407</v>
      </c>
      <c r="B32" s="52" t="s">
        <v>316</v>
      </c>
      <c r="C32" s="53" t="s">
        <v>311</v>
      </c>
      <c r="D32" s="213"/>
      <c r="E32" s="214"/>
      <c r="F32" s="215"/>
      <c r="G32" s="86">
        <f t="shared" si="0"/>
        <v>0</v>
      </c>
      <c r="H32" s="51"/>
    </row>
    <row r="33" spans="1:10" s="54" customFormat="1" outlineLevel="1" x14ac:dyDescent="0.25">
      <c r="A33" s="70" t="s">
        <v>408</v>
      </c>
      <c r="B33" s="52" t="s">
        <v>317</v>
      </c>
      <c r="C33" s="53" t="s">
        <v>314</v>
      </c>
      <c r="D33" s="213"/>
      <c r="E33" s="214"/>
      <c r="F33" s="215"/>
      <c r="G33" s="86">
        <f t="shared" si="0"/>
        <v>0</v>
      </c>
      <c r="H33" s="51"/>
    </row>
    <row r="34" spans="1:10" s="54" customFormat="1" ht="24" customHeight="1" outlineLevel="1" x14ac:dyDescent="0.25">
      <c r="A34" s="70" t="s">
        <v>409</v>
      </c>
      <c r="B34" s="52" t="s">
        <v>318</v>
      </c>
      <c r="C34" s="53" t="s">
        <v>127</v>
      </c>
      <c r="D34" s="213"/>
      <c r="E34" s="214"/>
      <c r="F34" s="215"/>
      <c r="G34" s="86">
        <f t="shared" si="0"/>
        <v>0</v>
      </c>
      <c r="H34" s="51"/>
    </row>
    <row r="35" spans="1:10" s="54" customFormat="1" outlineLevel="1" x14ac:dyDescent="0.25">
      <c r="A35" s="70" t="s">
        <v>410</v>
      </c>
      <c r="B35" s="52" t="s">
        <v>319</v>
      </c>
      <c r="C35" s="53" t="s">
        <v>296</v>
      </c>
      <c r="D35" s="213"/>
      <c r="E35" s="214"/>
      <c r="F35" s="215"/>
      <c r="G35" s="86">
        <f t="shared" si="0"/>
        <v>0</v>
      </c>
      <c r="H35" s="51"/>
    </row>
    <row r="36" spans="1:10" s="54" customFormat="1" outlineLevel="1" x14ac:dyDescent="0.25">
      <c r="A36" s="70" t="s">
        <v>411</v>
      </c>
      <c r="B36" s="52" t="s">
        <v>713</v>
      </c>
      <c r="C36" s="53" t="s">
        <v>314</v>
      </c>
      <c r="D36" s="213"/>
      <c r="E36" s="214"/>
      <c r="F36" s="216"/>
      <c r="G36" s="86">
        <f t="shared" si="0"/>
        <v>0</v>
      </c>
      <c r="H36" s="51"/>
    </row>
    <row r="37" spans="1:10" s="54" customFormat="1" x14ac:dyDescent="0.25">
      <c r="A37" s="67">
        <v>433</v>
      </c>
      <c r="B37" s="49" t="s">
        <v>18</v>
      </c>
      <c r="C37" s="50"/>
      <c r="D37" s="210"/>
      <c r="E37" s="211"/>
      <c r="F37" s="212"/>
      <c r="G37" s="85">
        <f>SUBTOTAL(9,G38:G127)</f>
        <v>0</v>
      </c>
    </row>
    <row r="38" spans="1:10" s="54" customFormat="1" outlineLevel="1" x14ac:dyDescent="0.25">
      <c r="A38" s="71" t="s">
        <v>412</v>
      </c>
      <c r="B38" s="55" t="s">
        <v>320</v>
      </c>
      <c r="C38" s="56"/>
      <c r="D38" s="217"/>
      <c r="E38" s="218"/>
      <c r="F38" s="219"/>
      <c r="G38" s="88">
        <f>SUBTOTAL(9,G39:G65)</f>
        <v>0</v>
      </c>
      <c r="I38" s="51"/>
      <c r="J38" s="51"/>
    </row>
    <row r="39" spans="1:10" s="54" customFormat="1" outlineLevel="2" x14ac:dyDescent="0.25">
      <c r="A39" s="70" t="s">
        <v>413</v>
      </c>
      <c r="B39" s="52" t="s">
        <v>321</v>
      </c>
      <c r="C39" s="53" t="s">
        <v>314</v>
      </c>
      <c r="D39" s="220"/>
      <c r="E39" s="214"/>
      <c r="F39" s="215"/>
      <c r="G39" s="86">
        <f t="shared" si="0"/>
        <v>0</v>
      </c>
      <c r="H39" s="51"/>
    </row>
    <row r="40" spans="1:10" s="54" customFormat="1" outlineLevel="2" x14ac:dyDescent="0.25">
      <c r="A40" s="70" t="s">
        <v>414</v>
      </c>
      <c r="B40" s="52" t="s">
        <v>322</v>
      </c>
      <c r="C40" s="53" t="s">
        <v>314</v>
      </c>
      <c r="D40" s="220"/>
      <c r="E40" s="214"/>
      <c r="F40" s="215"/>
      <c r="G40" s="86">
        <f t="shared" si="0"/>
        <v>0</v>
      </c>
      <c r="H40" s="51"/>
    </row>
    <row r="41" spans="1:10" s="54" customFormat="1" ht="15.75" customHeight="1" outlineLevel="2" x14ac:dyDescent="0.25">
      <c r="A41" s="70" t="s">
        <v>415</v>
      </c>
      <c r="B41" s="52" t="s">
        <v>323</v>
      </c>
      <c r="C41" s="53" t="s">
        <v>314</v>
      </c>
      <c r="D41" s="220"/>
      <c r="E41" s="214"/>
      <c r="F41" s="215"/>
      <c r="G41" s="86">
        <f t="shared" si="0"/>
        <v>0</v>
      </c>
      <c r="H41" s="51"/>
    </row>
    <row r="42" spans="1:10" s="54" customFormat="1" outlineLevel="2" x14ac:dyDescent="0.25">
      <c r="A42" s="70" t="s">
        <v>416</v>
      </c>
      <c r="B42" s="52" t="s">
        <v>324</v>
      </c>
      <c r="C42" s="53" t="s">
        <v>314</v>
      </c>
      <c r="D42" s="220"/>
      <c r="E42" s="214"/>
      <c r="F42" s="215"/>
      <c r="G42" s="86">
        <f t="shared" si="0"/>
        <v>0</v>
      </c>
      <c r="H42" s="51"/>
    </row>
    <row r="43" spans="1:10" s="54" customFormat="1" outlineLevel="2" x14ac:dyDescent="0.25">
      <c r="A43" s="70" t="s">
        <v>417</v>
      </c>
      <c r="B43" s="52" t="s">
        <v>325</v>
      </c>
      <c r="C43" s="53" t="s">
        <v>314</v>
      </c>
      <c r="D43" s="220"/>
      <c r="E43" s="214"/>
      <c r="F43" s="215"/>
      <c r="G43" s="86">
        <f t="shared" si="0"/>
        <v>0</v>
      </c>
      <c r="H43" s="51"/>
    </row>
    <row r="44" spans="1:10" s="54" customFormat="1" outlineLevel="2" x14ac:dyDescent="0.25">
      <c r="A44" s="70" t="s">
        <v>418</v>
      </c>
      <c r="B44" s="52" t="s">
        <v>326</v>
      </c>
      <c r="C44" s="53" t="s">
        <v>314</v>
      </c>
      <c r="D44" s="220"/>
      <c r="E44" s="214"/>
      <c r="F44" s="215"/>
      <c r="G44" s="87">
        <f t="shared" si="0"/>
        <v>0</v>
      </c>
      <c r="H44" s="51"/>
    </row>
    <row r="45" spans="1:10" s="54" customFormat="1" outlineLevel="2" x14ac:dyDescent="0.25">
      <c r="A45" s="70" t="s">
        <v>419</v>
      </c>
      <c r="B45" s="52" t="s">
        <v>327</v>
      </c>
      <c r="C45" s="53" t="s">
        <v>296</v>
      </c>
      <c r="D45" s="220"/>
      <c r="E45" s="214"/>
      <c r="F45" s="215"/>
      <c r="G45" s="87">
        <f t="shared" si="0"/>
        <v>0</v>
      </c>
      <c r="H45" s="51"/>
    </row>
    <row r="46" spans="1:10" s="54" customFormat="1" ht="25.5" customHeight="1" outlineLevel="2" x14ac:dyDescent="0.25">
      <c r="A46" s="70" t="s">
        <v>420</v>
      </c>
      <c r="B46" s="52" t="s">
        <v>328</v>
      </c>
      <c r="C46" s="53" t="s">
        <v>329</v>
      </c>
      <c r="D46" s="220"/>
      <c r="E46" s="214"/>
      <c r="F46" s="215"/>
      <c r="G46" s="87">
        <f t="shared" si="0"/>
        <v>0</v>
      </c>
      <c r="H46" s="51"/>
    </row>
    <row r="47" spans="1:10" s="54" customFormat="1" outlineLevel="2" x14ac:dyDescent="0.25">
      <c r="A47" s="70" t="s">
        <v>421</v>
      </c>
      <c r="B47" s="52" t="s">
        <v>330</v>
      </c>
      <c r="C47" s="53" t="s">
        <v>314</v>
      </c>
      <c r="D47" s="220"/>
      <c r="E47" s="214"/>
      <c r="F47" s="215"/>
      <c r="G47" s="87">
        <f t="shared" si="0"/>
        <v>0</v>
      </c>
      <c r="H47" s="51"/>
    </row>
    <row r="48" spans="1:10" s="54" customFormat="1" outlineLevel="2" x14ac:dyDescent="0.25">
      <c r="A48" s="70" t="s">
        <v>422</v>
      </c>
      <c r="B48" s="52" t="s">
        <v>331</v>
      </c>
      <c r="C48" s="53" t="s">
        <v>296</v>
      </c>
      <c r="D48" s="220"/>
      <c r="E48" s="214"/>
      <c r="F48" s="215"/>
      <c r="G48" s="87">
        <f t="shared" si="0"/>
        <v>0</v>
      </c>
      <c r="H48" s="51"/>
    </row>
    <row r="49" spans="1:8" s="54" customFormat="1" ht="41.25" customHeight="1" outlineLevel="2" x14ac:dyDescent="0.25">
      <c r="A49" s="70" t="s">
        <v>423</v>
      </c>
      <c r="B49" s="52" t="s">
        <v>332</v>
      </c>
      <c r="C49" s="53" t="s">
        <v>296</v>
      </c>
      <c r="D49" s="220"/>
      <c r="E49" s="214"/>
      <c r="F49" s="215"/>
      <c r="G49" s="87">
        <f t="shared" si="0"/>
        <v>0</v>
      </c>
      <c r="H49" s="51"/>
    </row>
    <row r="50" spans="1:8" s="54" customFormat="1" ht="25.5" customHeight="1" outlineLevel="2" x14ac:dyDescent="0.25">
      <c r="A50" s="70" t="s">
        <v>424</v>
      </c>
      <c r="B50" s="52" t="s">
        <v>333</v>
      </c>
      <c r="C50" s="53" t="s">
        <v>126</v>
      </c>
      <c r="D50" s="220"/>
      <c r="E50" s="214"/>
      <c r="F50" s="215"/>
      <c r="G50" s="87">
        <f t="shared" si="0"/>
        <v>0</v>
      </c>
      <c r="H50" s="51"/>
    </row>
    <row r="51" spans="1:8" s="54" customFormat="1" ht="41.25" customHeight="1" outlineLevel="2" x14ac:dyDescent="0.25">
      <c r="A51" s="70" t="s">
        <v>425</v>
      </c>
      <c r="B51" s="52" t="s">
        <v>334</v>
      </c>
      <c r="C51" s="53" t="s">
        <v>314</v>
      </c>
      <c r="D51" s="220"/>
      <c r="E51" s="214"/>
      <c r="F51" s="215"/>
      <c r="G51" s="87">
        <f t="shared" si="0"/>
        <v>0</v>
      </c>
      <c r="H51" s="51"/>
    </row>
    <row r="52" spans="1:8" s="54" customFormat="1" outlineLevel="2" x14ac:dyDescent="0.25">
      <c r="A52" s="70" t="s">
        <v>426</v>
      </c>
      <c r="B52" s="52" t="s">
        <v>335</v>
      </c>
      <c r="C52" s="53" t="s">
        <v>296</v>
      </c>
      <c r="D52" s="220"/>
      <c r="E52" s="214"/>
      <c r="F52" s="215"/>
      <c r="G52" s="87">
        <f t="shared" si="0"/>
        <v>0</v>
      </c>
      <c r="H52" s="51"/>
    </row>
    <row r="53" spans="1:8" s="54" customFormat="1" outlineLevel="2" x14ac:dyDescent="0.25">
      <c r="A53" s="70" t="s">
        <v>427</v>
      </c>
      <c r="B53" s="52" t="s">
        <v>336</v>
      </c>
      <c r="C53" s="53" t="s">
        <v>296</v>
      </c>
      <c r="D53" s="220"/>
      <c r="E53" s="214"/>
      <c r="F53" s="215"/>
      <c r="G53" s="87">
        <f t="shared" si="0"/>
        <v>0</v>
      </c>
      <c r="H53" s="51"/>
    </row>
    <row r="54" spans="1:8" s="54" customFormat="1" outlineLevel="2" x14ac:dyDescent="0.25">
      <c r="A54" s="70" t="s">
        <v>428</v>
      </c>
      <c r="B54" s="52" t="s">
        <v>337</v>
      </c>
      <c r="C54" s="53" t="s">
        <v>311</v>
      </c>
      <c r="D54" s="220"/>
      <c r="E54" s="214"/>
      <c r="F54" s="215"/>
      <c r="G54" s="86">
        <f t="shared" si="0"/>
        <v>0</v>
      </c>
      <c r="H54" s="51"/>
    </row>
    <row r="55" spans="1:8" s="54" customFormat="1" ht="25.5" outlineLevel="2" x14ac:dyDescent="0.25">
      <c r="A55" s="70" t="s">
        <v>429</v>
      </c>
      <c r="B55" s="52" t="s">
        <v>338</v>
      </c>
      <c r="C55" s="53" t="s">
        <v>296</v>
      </c>
      <c r="D55" s="220"/>
      <c r="E55" s="214"/>
      <c r="F55" s="215"/>
      <c r="G55" s="86">
        <f t="shared" si="0"/>
        <v>0</v>
      </c>
      <c r="H55" s="51"/>
    </row>
    <row r="56" spans="1:8" s="54" customFormat="1" ht="25.5" outlineLevel="2" x14ac:dyDescent="0.25">
      <c r="A56" s="70" t="s">
        <v>430</v>
      </c>
      <c r="B56" s="52" t="s">
        <v>339</v>
      </c>
      <c r="C56" s="53" t="s">
        <v>127</v>
      </c>
      <c r="D56" s="220"/>
      <c r="E56" s="214"/>
      <c r="F56" s="215"/>
      <c r="G56" s="86">
        <f t="shared" si="0"/>
        <v>0</v>
      </c>
      <c r="H56" s="51"/>
    </row>
    <row r="57" spans="1:8" s="54" customFormat="1" ht="25.5" outlineLevel="2" x14ac:dyDescent="0.25">
      <c r="A57" s="70" t="s">
        <v>431</v>
      </c>
      <c r="B57" s="52" t="s">
        <v>340</v>
      </c>
      <c r="C57" s="53" t="s">
        <v>127</v>
      </c>
      <c r="D57" s="220"/>
      <c r="E57" s="214"/>
      <c r="F57" s="215"/>
      <c r="G57" s="86">
        <f t="shared" si="0"/>
        <v>0</v>
      </c>
      <c r="H57" s="51"/>
    </row>
    <row r="58" spans="1:8" s="54" customFormat="1" ht="25.5" outlineLevel="2" x14ac:dyDescent="0.25">
      <c r="A58" s="70" t="s">
        <v>432</v>
      </c>
      <c r="B58" s="52" t="s">
        <v>341</v>
      </c>
      <c r="C58" s="53" t="s">
        <v>127</v>
      </c>
      <c r="D58" s="220"/>
      <c r="E58" s="214"/>
      <c r="F58" s="215"/>
      <c r="G58" s="86">
        <f t="shared" si="0"/>
        <v>0</v>
      </c>
      <c r="H58" s="51"/>
    </row>
    <row r="59" spans="1:8" s="54" customFormat="1" ht="26.25" customHeight="1" outlineLevel="2" x14ac:dyDescent="0.25">
      <c r="A59" s="70" t="s">
        <v>433</v>
      </c>
      <c r="B59" s="52" t="s">
        <v>342</v>
      </c>
      <c r="C59" s="53" t="s">
        <v>127</v>
      </c>
      <c r="D59" s="220"/>
      <c r="E59" s="214"/>
      <c r="F59" s="215"/>
      <c r="G59" s="86">
        <f t="shared" si="0"/>
        <v>0</v>
      </c>
      <c r="H59" s="51"/>
    </row>
    <row r="60" spans="1:8" s="54" customFormat="1" outlineLevel="2" x14ac:dyDescent="0.25">
      <c r="A60" s="70" t="s">
        <v>434</v>
      </c>
      <c r="B60" s="52" t="s">
        <v>343</v>
      </c>
      <c r="C60" s="53" t="s">
        <v>344</v>
      </c>
      <c r="D60" s="220"/>
      <c r="E60" s="214"/>
      <c r="F60" s="216"/>
      <c r="G60" s="86">
        <f t="shared" si="0"/>
        <v>0</v>
      </c>
      <c r="H60" s="51"/>
    </row>
    <row r="61" spans="1:8" s="54" customFormat="1" outlineLevel="2" x14ac:dyDescent="0.25">
      <c r="A61" s="70" t="s">
        <v>435</v>
      </c>
      <c r="B61" s="52" t="s">
        <v>345</v>
      </c>
      <c r="C61" s="53" t="s">
        <v>314</v>
      </c>
      <c r="D61" s="220"/>
      <c r="E61" s="214"/>
      <c r="F61" s="216"/>
      <c r="G61" s="86">
        <f t="shared" si="0"/>
        <v>0</v>
      </c>
      <c r="H61" s="51"/>
    </row>
    <row r="62" spans="1:8" s="54" customFormat="1" outlineLevel="2" x14ac:dyDescent="0.25">
      <c r="A62" s="70" t="s">
        <v>436</v>
      </c>
      <c r="B62" s="52" t="s">
        <v>346</v>
      </c>
      <c r="C62" s="53" t="s">
        <v>314</v>
      </c>
      <c r="D62" s="220"/>
      <c r="E62" s="214"/>
      <c r="F62" s="216"/>
      <c r="G62" s="86">
        <f t="shared" si="0"/>
        <v>0</v>
      </c>
      <c r="H62" s="51"/>
    </row>
    <row r="63" spans="1:8" s="54" customFormat="1" outlineLevel="2" x14ac:dyDescent="0.25">
      <c r="A63" s="70" t="s">
        <v>437</v>
      </c>
      <c r="B63" s="52" t="s">
        <v>347</v>
      </c>
      <c r="C63" s="53" t="s">
        <v>314</v>
      </c>
      <c r="D63" s="220"/>
      <c r="E63" s="214"/>
      <c r="F63" s="216"/>
      <c r="G63" s="86">
        <f t="shared" si="0"/>
        <v>0</v>
      </c>
      <c r="H63" s="51"/>
    </row>
    <row r="64" spans="1:8" s="54" customFormat="1" outlineLevel="2" x14ac:dyDescent="0.25">
      <c r="A64" s="70" t="s">
        <v>438</v>
      </c>
      <c r="B64" s="52" t="s">
        <v>348</v>
      </c>
      <c r="C64" s="53" t="s">
        <v>314</v>
      </c>
      <c r="D64" s="220"/>
      <c r="E64" s="214"/>
      <c r="F64" s="216"/>
      <c r="G64" s="86">
        <f t="shared" si="0"/>
        <v>0</v>
      </c>
      <c r="H64" s="51"/>
    </row>
    <row r="65" spans="1:10" s="54" customFormat="1" ht="25.5" outlineLevel="2" x14ac:dyDescent="0.25">
      <c r="A65" s="70" t="s">
        <v>704</v>
      </c>
      <c r="B65" s="52" t="s">
        <v>705</v>
      </c>
      <c r="C65" s="53" t="s">
        <v>296</v>
      </c>
      <c r="D65" s="220"/>
      <c r="E65" s="214"/>
      <c r="F65" s="216"/>
      <c r="G65" s="86">
        <f t="shared" si="0"/>
        <v>0</v>
      </c>
      <c r="H65" s="51"/>
    </row>
    <row r="66" spans="1:10" s="54" customFormat="1" outlineLevel="1" x14ac:dyDescent="0.25">
      <c r="A66" s="71" t="s">
        <v>439</v>
      </c>
      <c r="B66" s="55" t="s">
        <v>349</v>
      </c>
      <c r="C66" s="56"/>
      <c r="D66" s="217"/>
      <c r="E66" s="218"/>
      <c r="F66" s="219"/>
      <c r="G66" s="88">
        <f>SUBTOTAL(9,G67:G75)</f>
        <v>0</v>
      </c>
      <c r="I66" s="51"/>
      <c r="J66" s="51"/>
    </row>
    <row r="67" spans="1:10" s="54" customFormat="1" outlineLevel="2" x14ac:dyDescent="0.25">
      <c r="A67" s="70" t="s">
        <v>440</v>
      </c>
      <c r="B67" s="52" t="s">
        <v>350</v>
      </c>
      <c r="C67" s="53" t="s">
        <v>351</v>
      </c>
      <c r="D67" s="220"/>
      <c r="E67" s="214"/>
      <c r="F67" s="215"/>
      <c r="G67" s="86">
        <f t="shared" si="0"/>
        <v>0</v>
      </c>
    </row>
    <row r="68" spans="1:10" s="54" customFormat="1" outlineLevel="2" x14ac:dyDescent="0.25">
      <c r="A68" s="70" t="s">
        <v>441</v>
      </c>
      <c r="B68" s="52" t="s">
        <v>352</v>
      </c>
      <c r="C68" s="53" t="s">
        <v>351</v>
      </c>
      <c r="D68" s="220"/>
      <c r="E68" s="214"/>
      <c r="F68" s="215"/>
      <c r="G68" s="86">
        <f t="shared" si="0"/>
        <v>0</v>
      </c>
    </row>
    <row r="69" spans="1:10" s="54" customFormat="1" outlineLevel="2" x14ac:dyDescent="0.25">
      <c r="A69" s="70" t="s">
        <v>442</v>
      </c>
      <c r="B69" s="52" t="s">
        <v>353</v>
      </c>
      <c r="C69" s="53" t="s">
        <v>296</v>
      </c>
      <c r="D69" s="220"/>
      <c r="E69" s="214"/>
      <c r="F69" s="215"/>
      <c r="G69" s="86">
        <f t="shared" si="0"/>
        <v>0</v>
      </c>
    </row>
    <row r="70" spans="1:10" s="54" customFormat="1" outlineLevel="2" x14ac:dyDescent="0.25">
      <c r="A70" s="70" t="s">
        <v>443</v>
      </c>
      <c r="B70" s="52" t="s">
        <v>354</v>
      </c>
      <c r="C70" s="53" t="s">
        <v>296</v>
      </c>
      <c r="D70" s="220"/>
      <c r="E70" s="214"/>
      <c r="F70" s="215"/>
      <c r="G70" s="86">
        <f t="shared" si="0"/>
        <v>0</v>
      </c>
    </row>
    <row r="71" spans="1:10" s="54" customFormat="1" outlineLevel="2" x14ac:dyDescent="0.25">
      <c r="A71" s="70" t="s">
        <v>444</v>
      </c>
      <c r="B71" s="52" t="s">
        <v>355</v>
      </c>
      <c r="C71" s="53" t="s">
        <v>296</v>
      </c>
      <c r="D71" s="220"/>
      <c r="E71" s="214"/>
      <c r="F71" s="215"/>
      <c r="G71" s="86">
        <f t="shared" si="0"/>
        <v>0</v>
      </c>
    </row>
    <row r="72" spans="1:10" s="54" customFormat="1" outlineLevel="2" x14ac:dyDescent="0.25">
      <c r="A72" s="70" t="s">
        <v>445</v>
      </c>
      <c r="B72" s="52" t="s">
        <v>356</v>
      </c>
      <c r="C72" s="53" t="s">
        <v>351</v>
      </c>
      <c r="D72" s="220"/>
      <c r="E72" s="214"/>
      <c r="F72" s="215"/>
      <c r="G72" s="86">
        <f t="shared" si="0"/>
        <v>0</v>
      </c>
    </row>
    <row r="73" spans="1:10" s="54" customFormat="1" outlineLevel="2" x14ac:dyDescent="0.25">
      <c r="A73" s="70" t="s">
        <v>446</v>
      </c>
      <c r="B73" s="52" t="s">
        <v>357</v>
      </c>
      <c r="C73" s="53" t="s">
        <v>288</v>
      </c>
      <c r="D73" s="220"/>
      <c r="E73" s="214"/>
      <c r="F73" s="215"/>
      <c r="G73" s="86">
        <f t="shared" ref="G73:G127" si="1">D73*E73*F73</f>
        <v>0</v>
      </c>
    </row>
    <row r="74" spans="1:10" s="54" customFormat="1" outlineLevel="2" x14ac:dyDescent="0.25">
      <c r="A74" s="70" t="s">
        <v>447</v>
      </c>
      <c r="B74" s="52" t="s">
        <v>358</v>
      </c>
      <c r="C74" s="53" t="s">
        <v>359</v>
      </c>
      <c r="D74" s="220"/>
      <c r="E74" s="214"/>
      <c r="F74" s="216"/>
      <c r="G74" s="86">
        <f t="shared" si="1"/>
        <v>0</v>
      </c>
    </row>
    <row r="75" spans="1:10" s="54" customFormat="1" outlineLevel="2" x14ac:dyDescent="0.25">
      <c r="A75" s="70" t="s">
        <v>707</v>
      </c>
      <c r="B75" s="52" t="s">
        <v>706</v>
      </c>
      <c r="C75" s="53" t="s">
        <v>708</v>
      </c>
      <c r="D75" s="220"/>
      <c r="E75" s="214"/>
      <c r="F75" s="216"/>
      <c r="G75" s="86">
        <f t="shared" si="1"/>
        <v>0</v>
      </c>
    </row>
    <row r="76" spans="1:10" s="54" customFormat="1" outlineLevel="1" x14ac:dyDescent="0.25">
      <c r="A76" s="71" t="s">
        <v>448</v>
      </c>
      <c r="B76" s="55" t="s">
        <v>360</v>
      </c>
      <c r="C76" s="56"/>
      <c r="D76" s="217"/>
      <c r="E76" s="218"/>
      <c r="F76" s="219"/>
      <c r="G76" s="88">
        <f>SUBTOTAL(9,G77:G81)</f>
        <v>0</v>
      </c>
      <c r="I76" s="51"/>
      <c r="J76" s="51"/>
    </row>
    <row r="77" spans="1:10" s="54" customFormat="1" outlineLevel="2" x14ac:dyDescent="0.25">
      <c r="A77" s="70" t="s">
        <v>449</v>
      </c>
      <c r="B77" s="52" t="s">
        <v>361</v>
      </c>
      <c r="C77" s="53" t="s">
        <v>296</v>
      </c>
      <c r="D77" s="220"/>
      <c r="E77" s="214"/>
      <c r="F77" s="221"/>
      <c r="G77" s="86">
        <f t="shared" si="1"/>
        <v>0</v>
      </c>
    </row>
    <row r="78" spans="1:10" s="54" customFormat="1" outlineLevel="2" x14ac:dyDescent="0.25">
      <c r="A78" s="70" t="s">
        <v>450</v>
      </c>
      <c r="B78" s="52" t="s">
        <v>362</v>
      </c>
      <c r="C78" s="53" t="s">
        <v>296</v>
      </c>
      <c r="D78" s="220"/>
      <c r="E78" s="214"/>
      <c r="F78" s="221"/>
      <c r="G78" s="86">
        <f t="shared" si="1"/>
        <v>0</v>
      </c>
    </row>
    <row r="79" spans="1:10" s="54" customFormat="1" outlineLevel="2" x14ac:dyDescent="0.25">
      <c r="A79" s="70" t="s">
        <v>451</v>
      </c>
      <c r="B79" s="52" t="s">
        <v>363</v>
      </c>
      <c r="C79" s="53" t="s">
        <v>296</v>
      </c>
      <c r="D79" s="220"/>
      <c r="E79" s="214"/>
      <c r="F79" s="221"/>
      <c r="G79" s="86">
        <f t="shared" si="1"/>
        <v>0</v>
      </c>
    </row>
    <row r="80" spans="1:10" s="54" customFormat="1" outlineLevel="2" x14ac:dyDescent="0.25">
      <c r="A80" s="70" t="s">
        <v>452</v>
      </c>
      <c r="B80" s="52" t="s">
        <v>364</v>
      </c>
      <c r="C80" s="53" t="s">
        <v>296</v>
      </c>
      <c r="D80" s="220"/>
      <c r="E80" s="214"/>
      <c r="F80" s="221"/>
      <c r="G80" s="86">
        <f t="shared" si="1"/>
        <v>0</v>
      </c>
    </row>
    <row r="81" spans="1:10" s="54" customFormat="1" outlineLevel="2" x14ac:dyDescent="0.25">
      <c r="A81" s="70" t="s">
        <v>453</v>
      </c>
      <c r="B81" s="52" t="s">
        <v>365</v>
      </c>
      <c r="C81" s="53" t="s">
        <v>296</v>
      </c>
      <c r="D81" s="220"/>
      <c r="E81" s="214"/>
      <c r="F81" s="221"/>
      <c r="G81" s="86">
        <f t="shared" si="1"/>
        <v>0</v>
      </c>
    </row>
    <row r="82" spans="1:10" s="54" customFormat="1" outlineLevel="1" x14ac:dyDescent="0.25">
      <c r="A82" s="71" t="s">
        <v>454</v>
      </c>
      <c r="B82" s="55" t="s">
        <v>366</v>
      </c>
      <c r="C82" s="56"/>
      <c r="D82" s="217"/>
      <c r="E82" s="218"/>
      <c r="F82" s="219"/>
      <c r="G82" s="88">
        <f>SUBTOTAL(9,G83:G85)</f>
        <v>0</v>
      </c>
      <c r="I82" s="51"/>
      <c r="J82" s="51"/>
    </row>
    <row r="83" spans="1:10" s="54" customFormat="1" outlineLevel="2" x14ac:dyDescent="0.25">
      <c r="A83" s="72" t="s">
        <v>455</v>
      </c>
      <c r="B83" s="57" t="s">
        <v>367</v>
      </c>
      <c r="C83" s="58" t="s">
        <v>296</v>
      </c>
      <c r="D83" s="220"/>
      <c r="E83" s="214"/>
      <c r="F83" s="215"/>
      <c r="G83" s="87">
        <f t="shared" si="1"/>
        <v>0</v>
      </c>
    </row>
    <row r="84" spans="1:10" s="54" customFormat="1" outlineLevel="2" x14ac:dyDescent="0.25">
      <c r="A84" s="72" t="s">
        <v>456</v>
      </c>
      <c r="B84" s="59" t="s">
        <v>368</v>
      </c>
      <c r="C84" s="58" t="s">
        <v>296</v>
      </c>
      <c r="D84" s="220"/>
      <c r="E84" s="214"/>
      <c r="F84" s="215"/>
      <c r="G84" s="87">
        <f t="shared" si="1"/>
        <v>0</v>
      </c>
    </row>
    <row r="85" spans="1:10" s="54" customFormat="1" outlineLevel="2" x14ac:dyDescent="0.25">
      <c r="A85" s="72" t="s">
        <v>457</v>
      </c>
      <c r="B85" s="57" t="s">
        <v>369</v>
      </c>
      <c r="C85" s="58" t="s">
        <v>296</v>
      </c>
      <c r="D85" s="220"/>
      <c r="E85" s="214"/>
      <c r="F85" s="215"/>
      <c r="G85" s="86">
        <f t="shared" si="1"/>
        <v>0</v>
      </c>
    </row>
    <row r="86" spans="1:10" s="54" customFormat="1" outlineLevel="1" x14ac:dyDescent="0.25">
      <c r="A86" s="71" t="s">
        <v>458</v>
      </c>
      <c r="B86" s="55" t="s">
        <v>370</v>
      </c>
      <c r="C86" s="56"/>
      <c r="D86" s="217"/>
      <c r="E86" s="218"/>
      <c r="F86" s="219"/>
      <c r="G86" s="88">
        <f>SUBTOTAL(9,G87:G100)</f>
        <v>0</v>
      </c>
      <c r="I86" s="51"/>
      <c r="J86" s="51"/>
    </row>
    <row r="87" spans="1:10" s="54" customFormat="1" ht="25.5" outlineLevel="2" x14ac:dyDescent="0.25">
      <c r="A87" s="70" t="s">
        <v>459</v>
      </c>
      <c r="B87" s="52" t="s">
        <v>371</v>
      </c>
      <c r="C87" s="53" t="s">
        <v>288</v>
      </c>
      <c r="D87" s="220"/>
      <c r="E87" s="214"/>
      <c r="F87" s="215"/>
      <c r="G87" s="87">
        <f t="shared" si="1"/>
        <v>0</v>
      </c>
    </row>
    <row r="88" spans="1:10" s="54" customFormat="1" outlineLevel="2" x14ac:dyDescent="0.25">
      <c r="A88" s="70" t="s">
        <v>460</v>
      </c>
      <c r="B88" s="52" t="s">
        <v>372</v>
      </c>
      <c r="C88" s="53" t="s">
        <v>344</v>
      </c>
      <c r="D88" s="220"/>
      <c r="E88" s="214"/>
      <c r="F88" s="215"/>
      <c r="G88" s="87">
        <f t="shared" si="1"/>
        <v>0</v>
      </c>
    </row>
    <row r="89" spans="1:10" s="54" customFormat="1" outlineLevel="2" x14ac:dyDescent="0.25">
      <c r="A89" s="70" t="s">
        <v>461</v>
      </c>
      <c r="B89" s="52" t="s">
        <v>373</v>
      </c>
      <c r="C89" s="53" t="s">
        <v>344</v>
      </c>
      <c r="D89" s="220"/>
      <c r="E89" s="214"/>
      <c r="F89" s="215"/>
      <c r="G89" s="87">
        <f t="shared" si="1"/>
        <v>0</v>
      </c>
    </row>
    <row r="90" spans="1:10" s="54" customFormat="1" outlineLevel="2" x14ac:dyDescent="0.25">
      <c r="A90" s="70" t="s">
        <v>462</v>
      </c>
      <c r="B90" s="52" t="s">
        <v>374</v>
      </c>
      <c r="C90" s="53" t="s">
        <v>288</v>
      </c>
      <c r="D90" s="220"/>
      <c r="E90" s="214"/>
      <c r="F90" s="215"/>
      <c r="G90" s="87">
        <f t="shared" si="1"/>
        <v>0</v>
      </c>
    </row>
    <row r="91" spans="1:10" s="54" customFormat="1" outlineLevel="2" x14ac:dyDescent="0.25">
      <c r="A91" s="70" t="s">
        <v>463</v>
      </c>
      <c r="B91" s="60" t="s">
        <v>375</v>
      </c>
      <c r="C91" s="61" t="s">
        <v>288</v>
      </c>
      <c r="D91" s="222"/>
      <c r="E91" s="223"/>
      <c r="F91" s="215"/>
      <c r="G91" s="89">
        <f t="shared" si="1"/>
        <v>0</v>
      </c>
    </row>
    <row r="92" spans="1:10" s="54" customFormat="1" outlineLevel="2" x14ac:dyDescent="0.25">
      <c r="A92" s="70" t="s">
        <v>464</v>
      </c>
      <c r="B92" s="60" t="s">
        <v>376</v>
      </c>
      <c r="C92" s="61" t="s">
        <v>288</v>
      </c>
      <c r="D92" s="222"/>
      <c r="E92" s="223"/>
      <c r="F92" s="224"/>
      <c r="G92" s="89">
        <f t="shared" si="1"/>
        <v>0</v>
      </c>
    </row>
    <row r="93" spans="1:10" s="54" customFormat="1" outlineLevel="2" x14ac:dyDescent="0.25">
      <c r="A93" s="70" t="s">
        <v>465</v>
      </c>
      <c r="B93" s="60" t="s">
        <v>377</v>
      </c>
      <c r="C93" s="61" t="s">
        <v>288</v>
      </c>
      <c r="D93" s="222"/>
      <c r="E93" s="214"/>
      <c r="F93" s="224"/>
      <c r="G93" s="89">
        <f t="shared" si="1"/>
        <v>0</v>
      </c>
    </row>
    <row r="94" spans="1:10" s="54" customFormat="1" outlineLevel="2" x14ac:dyDescent="0.25">
      <c r="A94" s="70" t="s">
        <v>466</v>
      </c>
      <c r="B94" s="60" t="s">
        <v>378</v>
      </c>
      <c r="C94" s="61" t="s">
        <v>288</v>
      </c>
      <c r="D94" s="222"/>
      <c r="E94" s="223"/>
      <c r="F94" s="224"/>
      <c r="G94" s="89">
        <f t="shared" si="1"/>
        <v>0</v>
      </c>
    </row>
    <row r="95" spans="1:10" s="54" customFormat="1" outlineLevel="2" x14ac:dyDescent="0.25">
      <c r="A95" s="70" t="s">
        <v>467</v>
      </c>
      <c r="B95" s="60" t="s">
        <v>379</v>
      </c>
      <c r="C95" s="61" t="s">
        <v>288</v>
      </c>
      <c r="D95" s="222"/>
      <c r="E95" s="223"/>
      <c r="F95" s="224"/>
      <c r="G95" s="89">
        <f t="shared" si="1"/>
        <v>0</v>
      </c>
    </row>
    <row r="96" spans="1:10" s="54" customFormat="1" outlineLevel="2" x14ac:dyDescent="0.25">
      <c r="A96" s="70" t="s">
        <v>468</v>
      </c>
      <c r="B96" s="62" t="s">
        <v>380</v>
      </c>
      <c r="C96" s="61" t="s">
        <v>288</v>
      </c>
      <c r="D96" s="222"/>
      <c r="E96" s="223"/>
      <c r="F96" s="224"/>
      <c r="G96" s="89">
        <f t="shared" si="1"/>
        <v>0</v>
      </c>
    </row>
    <row r="97" spans="1:10" s="54" customFormat="1" outlineLevel="2" x14ac:dyDescent="0.25">
      <c r="A97" s="70" t="s">
        <v>469</v>
      </c>
      <c r="B97" s="62" t="s">
        <v>494</v>
      </c>
      <c r="C97" s="61" t="s">
        <v>288</v>
      </c>
      <c r="D97" s="222"/>
      <c r="E97" s="223"/>
      <c r="F97" s="224"/>
      <c r="G97" s="89">
        <f t="shared" si="1"/>
        <v>0</v>
      </c>
    </row>
    <row r="98" spans="1:10" s="54" customFormat="1" outlineLevel="2" x14ac:dyDescent="0.25">
      <c r="A98" s="70" t="s">
        <v>470</v>
      </c>
      <c r="B98" s="52" t="s">
        <v>381</v>
      </c>
      <c r="C98" s="53" t="s">
        <v>288</v>
      </c>
      <c r="D98" s="220"/>
      <c r="E98" s="214"/>
      <c r="F98" s="224"/>
      <c r="G98" s="87">
        <f t="shared" si="1"/>
        <v>0</v>
      </c>
    </row>
    <row r="99" spans="1:10" s="54" customFormat="1" outlineLevel="2" x14ac:dyDescent="0.25">
      <c r="A99" s="70" t="s">
        <v>471</v>
      </c>
      <c r="B99" s="52" t="s">
        <v>382</v>
      </c>
      <c r="C99" s="53" t="s">
        <v>288</v>
      </c>
      <c r="D99" s="220"/>
      <c r="E99" s="214"/>
      <c r="F99" s="224"/>
      <c r="G99" s="87">
        <f t="shared" si="1"/>
        <v>0</v>
      </c>
    </row>
    <row r="100" spans="1:10" s="54" customFormat="1" ht="25.5" outlineLevel="2" x14ac:dyDescent="0.25">
      <c r="A100" s="70" t="s">
        <v>472</v>
      </c>
      <c r="B100" s="52" t="s">
        <v>383</v>
      </c>
      <c r="C100" s="53" t="s">
        <v>288</v>
      </c>
      <c r="D100" s="220"/>
      <c r="E100" s="214"/>
      <c r="F100" s="224"/>
      <c r="G100" s="87">
        <f t="shared" si="1"/>
        <v>0</v>
      </c>
    </row>
    <row r="101" spans="1:10" s="54" customFormat="1" outlineLevel="1" x14ac:dyDescent="0.25">
      <c r="A101" s="71" t="s">
        <v>473</v>
      </c>
      <c r="B101" s="55" t="s">
        <v>384</v>
      </c>
      <c r="C101" s="56"/>
      <c r="D101" s="217"/>
      <c r="E101" s="218"/>
      <c r="F101" s="219"/>
      <c r="G101" s="88">
        <f>SUBTOTAL(9,G102:G119)</f>
        <v>0</v>
      </c>
      <c r="I101" s="51"/>
      <c r="J101" s="51"/>
    </row>
    <row r="102" spans="1:10" s="54" customFormat="1" outlineLevel="2" x14ac:dyDescent="0.25">
      <c r="A102" s="72" t="s">
        <v>474</v>
      </c>
      <c r="B102" s="228"/>
      <c r="C102" s="58" t="s">
        <v>351</v>
      </c>
      <c r="D102" s="220"/>
      <c r="E102" s="214"/>
      <c r="F102" s="215"/>
      <c r="G102" s="87">
        <f t="shared" si="1"/>
        <v>0</v>
      </c>
    </row>
    <row r="103" spans="1:10" s="54" customFormat="1" outlineLevel="2" x14ac:dyDescent="0.25">
      <c r="A103" s="72" t="s">
        <v>475</v>
      </c>
      <c r="B103" s="228"/>
      <c r="C103" s="58" t="s">
        <v>351</v>
      </c>
      <c r="D103" s="220"/>
      <c r="E103" s="214"/>
      <c r="F103" s="215"/>
      <c r="G103" s="87">
        <f t="shared" si="1"/>
        <v>0</v>
      </c>
    </row>
    <row r="104" spans="1:10" s="54" customFormat="1" outlineLevel="2" x14ac:dyDescent="0.25">
      <c r="A104" s="72" t="s">
        <v>476</v>
      </c>
      <c r="B104" s="228"/>
      <c r="C104" s="58" t="s">
        <v>351</v>
      </c>
      <c r="D104" s="220"/>
      <c r="E104" s="214"/>
      <c r="F104" s="215"/>
      <c r="G104" s="87">
        <f t="shared" si="1"/>
        <v>0</v>
      </c>
    </row>
    <row r="105" spans="1:10" s="54" customFormat="1" outlineLevel="2" x14ac:dyDescent="0.25">
      <c r="A105" s="72" t="s">
        <v>477</v>
      </c>
      <c r="B105" s="228"/>
      <c r="C105" s="58" t="s">
        <v>351</v>
      </c>
      <c r="D105" s="220"/>
      <c r="E105" s="214"/>
      <c r="F105" s="215"/>
      <c r="G105" s="87">
        <f t="shared" si="1"/>
        <v>0</v>
      </c>
    </row>
    <row r="106" spans="1:10" s="54" customFormat="1" outlineLevel="2" x14ac:dyDescent="0.25">
      <c r="A106" s="72" t="s">
        <v>478</v>
      </c>
      <c r="B106" s="228"/>
      <c r="C106" s="58" t="s">
        <v>351</v>
      </c>
      <c r="D106" s="220"/>
      <c r="E106" s="214"/>
      <c r="F106" s="215"/>
      <c r="G106" s="87">
        <f t="shared" si="1"/>
        <v>0</v>
      </c>
    </row>
    <row r="107" spans="1:10" s="54" customFormat="1" outlineLevel="2" x14ac:dyDescent="0.25">
      <c r="A107" s="72" t="s">
        <v>479</v>
      </c>
      <c r="B107" s="228"/>
      <c r="C107" s="58" t="s">
        <v>351</v>
      </c>
      <c r="D107" s="220"/>
      <c r="E107" s="214"/>
      <c r="F107" s="215"/>
      <c r="G107" s="87">
        <f t="shared" si="1"/>
        <v>0</v>
      </c>
    </row>
    <row r="108" spans="1:10" s="54" customFormat="1" outlineLevel="2" x14ac:dyDescent="0.25">
      <c r="A108" s="72" t="s">
        <v>480</v>
      </c>
      <c r="B108" s="228"/>
      <c r="C108" s="58" t="s">
        <v>351</v>
      </c>
      <c r="D108" s="220"/>
      <c r="E108" s="214"/>
      <c r="F108" s="215"/>
      <c r="G108" s="87">
        <f t="shared" si="1"/>
        <v>0</v>
      </c>
    </row>
    <row r="109" spans="1:10" s="54" customFormat="1" outlineLevel="2" x14ac:dyDescent="0.25">
      <c r="A109" s="72" t="s">
        <v>481</v>
      </c>
      <c r="B109" s="228"/>
      <c r="C109" s="58" t="s">
        <v>351</v>
      </c>
      <c r="D109" s="220"/>
      <c r="E109" s="214"/>
      <c r="F109" s="215"/>
      <c r="G109" s="87">
        <f t="shared" si="1"/>
        <v>0</v>
      </c>
    </row>
    <row r="110" spans="1:10" s="54" customFormat="1" outlineLevel="2" x14ac:dyDescent="0.25">
      <c r="A110" s="72" t="s">
        <v>482</v>
      </c>
      <c r="B110" s="228"/>
      <c r="C110" s="58" t="s">
        <v>351</v>
      </c>
      <c r="D110" s="220"/>
      <c r="E110" s="214"/>
      <c r="F110" s="215"/>
      <c r="G110" s="87">
        <f t="shared" si="1"/>
        <v>0</v>
      </c>
    </row>
    <row r="111" spans="1:10" s="54" customFormat="1" outlineLevel="2" x14ac:dyDescent="0.25">
      <c r="A111" s="72" t="s">
        <v>483</v>
      </c>
      <c r="B111" s="228"/>
      <c r="C111" s="58" t="s">
        <v>351</v>
      </c>
      <c r="D111" s="220"/>
      <c r="E111" s="214"/>
      <c r="F111" s="215"/>
      <c r="G111" s="87">
        <f t="shared" si="1"/>
        <v>0</v>
      </c>
    </row>
    <row r="112" spans="1:10" s="54" customFormat="1" outlineLevel="2" x14ac:dyDescent="0.25">
      <c r="A112" s="72" t="s">
        <v>484</v>
      </c>
      <c r="B112" s="228"/>
      <c r="C112" s="58" t="s">
        <v>351</v>
      </c>
      <c r="D112" s="220"/>
      <c r="E112" s="214"/>
      <c r="F112" s="215"/>
      <c r="G112" s="87">
        <f t="shared" si="1"/>
        <v>0</v>
      </c>
    </row>
    <row r="113" spans="1:10" s="54" customFormat="1" outlineLevel="2" x14ac:dyDescent="0.25">
      <c r="A113" s="72" t="s">
        <v>485</v>
      </c>
      <c r="B113" s="228"/>
      <c r="C113" s="58" t="s">
        <v>351</v>
      </c>
      <c r="D113" s="220"/>
      <c r="E113" s="214"/>
      <c r="F113" s="215"/>
      <c r="G113" s="87">
        <f t="shared" si="1"/>
        <v>0</v>
      </c>
    </row>
    <row r="114" spans="1:10" s="54" customFormat="1" ht="16.5" customHeight="1" outlineLevel="2" x14ac:dyDescent="0.25">
      <c r="A114" s="72" t="s">
        <v>486</v>
      </c>
      <c r="B114" s="228"/>
      <c r="C114" s="58" t="s">
        <v>351</v>
      </c>
      <c r="D114" s="220"/>
      <c r="E114" s="214"/>
      <c r="F114" s="215"/>
      <c r="G114" s="87">
        <f t="shared" si="1"/>
        <v>0</v>
      </c>
    </row>
    <row r="115" spans="1:10" s="54" customFormat="1" outlineLevel="2" x14ac:dyDescent="0.25">
      <c r="A115" s="72" t="s">
        <v>487</v>
      </c>
      <c r="B115" s="228"/>
      <c r="C115" s="58" t="s">
        <v>351</v>
      </c>
      <c r="D115" s="220"/>
      <c r="E115" s="214"/>
      <c r="F115" s="215"/>
      <c r="G115" s="87">
        <f t="shared" si="1"/>
        <v>0</v>
      </c>
    </row>
    <row r="116" spans="1:10" s="54" customFormat="1" outlineLevel="2" x14ac:dyDescent="0.25">
      <c r="A116" s="72" t="s">
        <v>488</v>
      </c>
      <c r="B116" s="228"/>
      <c r="C116" s="58" t="s">
        <v>351</v>
      </c>
      <c r="D116" s="220"/>
      <c r="E116" s="214"/>
      <c r="F116" s="215"/>
      <c r="G116" s="87">
        <f t="shared" si="1"/>
        <v>0</v>
      </c>
    </row>
    <row r="117" spans="1:10" s="54" customFormat="1" outlineLevel="2" x14ac:dyDescent="0.25">
      <c r="A117" s="72" t="s">
        <v>489</v>
      </c>
      <c r="B117" s="228"/>
      <c r="C117" s="58" t="s">
        <v>351</v>
      </c>
      <c r="D117" s="220"/>
      <c r="E117" s="214"/>
      <c r="F117" s="215"/>
      <c r="G117" s="87">
        <f t="shared" si="1"/>
        <v>0</v>
      </c>
    </row>
    <row r="118" spans="1:10" s="54" customFormat="1" outlineLevel="2" x14ac:dyDescent="0.25">
      <c r="A118" s="72" t="s">
        <v>490</v>
      </c>
      <c r="B118" s="228"/>
      <c r="C118" s="58" t="s">
        <v>351</v>
      </c>
      <c r="D118" s="220"/>
      <c r="E118" s="214"/>
      <c r="F118" s="215"/>
      <c r="G118" s="87">
        <f t="shared" si="1"/>
        <v>0</v>
      </c>
    </row>
    <row r="119" spans="1:10" s="54" customFormat="1" outlineLevel="2" x14ac:dyDescent="0.25">
      <c r="A119" s="72" t="s">
        <v>491</v>
      </c>
      <c r="B119" s="228"/>
      <c r="C119" s="58" t="s">
        <v>351</v>
      </c>
      <c r="D119" s="220"/>
      <c r="E119" s="214"/>
      <c r="F119" s="215"/>
      <c r="G119" s="87">
        <f t="shared" si="1"/>
        <v>0</v>
      </c>
    </row>
    <row r="120" spans="1:10" s="54" customFormat="1" ht="16.5" customHeight="1" outlineLevel="1" x14ac:dyDescent="0.25">
      <c r="A120" s="69" t="s">
        <v>492</v>
      </c>
      <c r="B120" s="47" t="s">
        <v>385</v>
      </c>
      <c r="C120" s="225"/>
      <c r="D120" s="207"/>
      <c r="E120" s="208"/>
      <c r="F120" s="209"/>
      <c r="G120" s="84">
        <f t="shared" si="1"/>
        <v>0</v>
      </c>
      <c r="I120" s="51"/>
      <c r="J120" s="51"/>
    </row>
    <row r="121" spans="1:10" s="54" customFormat="1" x14ac:dyDescent="0.25">
      <c r="A121" s="69" t="s">
        <v>493</v>
      </c>
      <c r="B121" s="47" t="s">
        <v>386</v>
      </c>
      <c r="C121" s="225"/>
      <c r="D121" s="207"/>
      <c r="E121" s="208"/>
      <c r="F121" s="209"/>
      <c r="G121" s="84">
        <f>SUBTOTAL(9,G122:G127)</f>
        <v>0</v>
      </c>
      <c r="I121" s="51"/>
      <c r="J121" s="51"/>
    </row>
    <row r="122" spans="1:10" s="54" customFormat="1" x14ac:dyDescent="0.25">
      <c r="A122" s="70" t="s">
        <v>530</v>
      </c>
      <c r="B122" s="157" t="s">
        <v>710</v>
      </c>
      <c r="C122" s="226"/>
      <c r="D122" s="220"/>
      <c r="E122" s="214"/>
      <c r="F122" s="216"/>
      <c r="G122" s="87">
        <f t="shared" si="1"/>
        <v>0</v>
      </c>
    </row>
    <row r="123" spans="1:10" s="54" customFormat="1" ht="26.25" x14ac:dyDescent="0.25">
      <c r="A123" s="70" t="s">
        <v>531</v>
      </c>
      <c r="B123" s="157" t="s">
        <v>709</v>
      </c>
      <c r="C123" s="226"/>
      <c r="D123" s="220"/>
      <c r="E123" s="214"/>
      <c r="F123" s="216"/>
      <c r="G123" s="87">
        <f t="shared" si="1"/>
        <v>0</v>
      </c>
    </row>
    <row r="124" spans="1:10" s="54" customFormat="1" outlineLevel="2" x14ac:dyDescent="0.25">
      <c r="A124" s="70" t="s">
        <v>532</v>
      </c>
      <c r="B124" s="228"/>
      <c r="C124" s="227"/>
      <c r="D124" s="220"/>
      <c r="E124" s="214"/>
      <c r="F124" s="215"/>
      <c r="G124" s="87">
        <f t="shared" si="1"/>
        <v>0</v>
      </c>
    </row>
    <row r="125" spans="1:10" s="54" customFormat="1" ht="27" customHeight="1" outlineLevel="2" x14ac:dyDescent="0.25">
      <c r="A125" s="70" t="s">
        <v>533</v>
      </c>
      <c r="B125" s="228"/>
      <c r="C125" s="227"/>
      <c r="D125" s="220"/>
      <c r="E125" s="214"/>
      <c r="F125" s="215"/>
      <c r="G125" s="87">
        <f t="shared" si="1"/>
        <v>0</v>
      </c>
    </row>
    <row r="126" spans="1:10" s="54" customFormat="1" ht="27" customHeight="1" outlineLevel="2" x14ac:dyDescent="0.25">
      <c r="A126" s="70" t="s">
        <v>534</v>
      </c>
      <c r="B126" s="228"/>
      <c r="C126" s="227"/>
      <c r="D126" s="220"/>
      <c r="E126" s="214"/>
      <c r="F126" s="215"/>
      <c r="G126" s="87">
        <f t="shared" si="1"/>
        <v>0</v>
      </c>
    </row>
    <row r="127" spans="1:10" s="54" customFormat="1" ht="27" customHeight="1" outlineLevel="2" x14ac:dyDescent="0.25">
      <c r="A127" s="70" t="s">
        <v>535</v>
      </c>
      <c r="B127" s="228"/>
      <c r="C127" s="227"/>
      <c r="D127" s="220"/>
      <c r="E127" s="214"/>
      <c r="F127" s="215"/>
      <c r="G127" s="87">
        <f t="shared" si="1"/>
        <v>0</v>
      </c>
    </row>
  </sheetData>
  <sheetProtection algorithmName="SHA-512" hashValue="H6J2W6Dp3iVQTtjsBk12HzDRJThzrzuSJSl+PGUas+AcYMrpebuUJFOmaGk5+RSOga8DYLHNBtiXKrE/PxrcJA==" saltValue="Np9VM0i7fXlJ2G3c5EFK6w==" spinCount="100000" sheet="1" objects="1" scenarios="1"/>
  <mergeCells count="8">
    <mergeCell ref="G4:G5"/>
    <mergeCell ref="B2:G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ВДЦ_МАШ</vt:lpstr>
      <vt:lpstr>Подготовительный и Содержание</vt:lpstr>
      <vt:lpstr>ВДЦ_МАШ!Область_печати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2022-03-16T08:22:14Z</dcterms:modified>
</cp:coreProperties>
</file>