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Мебель 1,2эт" sheetId="17" r:id="rId1"/>
  </sheets>
  <externalReferences>
    <externalReference r:id="rId2"/>
  </externalReferences>
  <definedNames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HKEY">#REF!</definedName>
    <definedName name="TESTKEYS">#REF!</definedName>
    <definedName name="TESTVKEY">#REF!</definedName>
    <definedName name="арм">'[1]на 1 м3'!$J$192</definedName>
    <definedName name="бет">'[1]на 1 м3'!$J$193</definedName>
    <definedName name="_xlnm.Print_Area" localSheetId="0">'Мебель 1,2эт'!$A$1:$J$77</definedName>
    <definedName name="Расх.арм" localSheetId="0">#REF!</definedName>
    <definedName name="Расх.арм">#REF!</definedName>
    <definedName name="Расх.бетона" localSheetId="0">#REF!</definedName>
    <definedName name="Расх.бетон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7" l="1"/>
  <c r="G71" i="17"/>
  <c r="G70" i="17"/>
  <c r="G69" i="17"/>
  <c r="G68" i="17"/>
  <c r="G67" i="17"/>
  <c r="G66" i="17"/>
  <c r="G65" i="17"/>
  <c r="G63" i="17"/>
  <c r="G61" i="17"/>
  <c r="G60" i="17"/>
  <c r="G59" i="17"/>
  <c r="G58" i="17"/>
  <c r="G57" i="17"/>
  <c r="G56" i="17"/>
  <c r="G55" i="17"/>
  <c r="A56" i="17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G21" i="17" l="1"/>
  <c r="G22" i="17"/>
  <c r="G39" i="17"/>
  <c r="G32" i="17" l="1"/>
  <c r="G31" i="17"/>
  <c r="A9" i="17" l="1"/>
  <c r="A10" i="17" l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l="1"/>
  <c r="A29" i="17" l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</calcChain>
</file>

<file path=xl/sharedStrings.xml><?xml version="1.0" encoding="utf-8"?>
<sst xmlns="http://schemas.openxmlformats.org/spreadsheetml/2006/main" count="267" uniqueCount="133">
  <si>
    <t>№</t>
  </si>
  <si>
    <t>Наименование</t>
  </si>
  <si>
    <t>Помещение</t>
  </si>
  <si>
    <t>Визуализация</t>
  </si>
  <si>
    <t>Ед.изм.</t>
  </si>
  <si>
    <t>1</t>
  </si>
  <si>
    <t>шт</t>
  </si>
  <si>
    <t>Техническая информация</t>
  </si>
  <si>
    <t>Кол-во, шт.</t>
  </si>
  <si>
    <t>Объект: "Гостиничный комплекс 4* Cosmos Omsk в г. Омске"</t>
  </si>
  <si>
    <t>ВЕДОМОСТЬ ОТДЕЛЬНЫХ ПРЕДМЕТОВ МЕБЕЛИ И МЯГКОЙ МЕБЕЛИ</t>
  </si>
  <si>
    <t>Общественные зоны: 1 и 2эт</t>
  </si>
  <si>
    <t>№101
Ресепшн</t>
  </si>
  <si>
    <t>№104
Гардероб</t>
  </si>
  <si>
    <t>№107
Лобби-бар</t>
  </si>
  <si>
    <t>№122
Ресторан</t>
  </si>
  <si>
    <t>Шкаф МД-1</t>
  </si>
  <si>
    <t>№122
Ресторан
Шведская линия</t>
  </si>
  <si>
    <t>Шкаф МД-2</t>
  </si>
  <si>
    <t>2 этаж</t>
  </si>
  <si>
    <t>1 этаж</t>
  </si>
  <si>
    <t>№214
Фойе</t>
  </si>
  <si>
    <t>Шкаф</t>
  </si>
  <si>
    <t>Стойка</t>
  </si>
  <si>
    <t>Барная стойка</t>
  </si>
  <si>
    <t>Станция официанта</t>
  </si>
  <si>
    <t>Шкаф ресепшн</t>
  </si>
  <si>
    <t>Стойка ресепшн</t>
  </si>
  <si>
    <t>№211
переговорная</t>
  </si>
  <si>
    <t>№210
переговорная</t>
  </si>
  <si>
    <t>Комод консоль</t>
  </si>
  <si>
    <t>3010х350х800 ЛДСП Egger H3170 ST12 Дуб Кендалл натуральный</t>
  </si>
  <si>
    <t>1200х350х800 ЛДСП Egger H3170 ST12 Дуб Кендалл натуральный</t>
  </si>
  <si>
    <t>1340х350х800 ЛДСП Egger H3170 ST12 Дуб Кендалл натуральный</t>
  </si>
  <si>
    <t>Конференц стол</t>
  </si>
  <si>
    <t>№210, 211
переговорная</t>
  </si>
  <si>
    <t>Кресло</t>
  </si>
  <si>
    <t>№212
Кофе-брейк</t>
  </si>
  <si>
    <t>Диван</t>
  </si>
  <si>
    <t>Столик журнальный</t>
  </si>
  <si>
    <t>Стол барный</t>
  </si>
  <si>
    <t>Кресло администратора</t>
  </si>
  <si>
    <t>Отделка ЛДСП Egger
H3170 ST12
Дуб Кендалл натуральный</t>
  </si>
  <si>
    <t>обшивка стены
мебельными щитами</t>
  </si>
  <si>
    <t>м2</t>
  </si>
  <si>
    <t>№215
Конференц зал</t>
  </si>
  <si>
    <t>Стол рабочий</t>
  </si>
  <si>
    <t>Стул</t>
  </si>
  <si>
    <t>Кресло (для конференц-зала). Нераскладное, штабилируемое</t>
  </si>
  <si>
    <t>Столешницы ‐ 32 мм
Ручка скоба, цвет черный. ЛДСП 25 мм Egger H3170 ST12 Дуб Кендалл натуральный
Цоколь тумбы Egger U732 ST9 Серый пыльный
отделка керамогранит Refin Ceppo di Grè 1200х600мм
встраевыемые розетки</t>
  </si>
  <si>
    <t>Отделка ЛДСП Egger
H3170 ST12
Дуб Кендалл натуральный.
‐ «Задняя» стенка стеллажа (цветные вставки):
Цвет 1‐ Egger U717 ST9 Дакар серый
Цвет 2‐ Egger U732 ST9 Серый пыльный
Цвет 3‐ Egger U216 ST9 Камель бежевый
‐ Цоколь Egger U732 ST9 Серый пыльный
‐ «Задняя» стенка нижних тумб (за фасадами): оргалит
+ мебельные черные ручки, петли с доводчиками
Подсветка по полкам.</t>
  </si>
  <si>
    <t>Диван
(два подлокотника)</t>
  </si>
  <si>
    <t>Диван 
(один подлокотник)</t>
  </si>
  <si>
    <t>Столешница искусственный камень Tristone® Byzantine MT-001 Grise
Фасад ЛДСП отделка Egger H3170 ST12 Дуб Кендалл натуральный</t>
  </si>
  <si>
    <t>Столешница искусственный камень Tristone® Byzantine MT-001 Grise
Фасад керамогранит Refin Ceppo di Grè 1200х600</t>
  </si>
  <si>
    <t>Стул барный</t>
  </si>
  <si>
    <t>Стол обеденный</t>
  </si>
  <si>
    <t>430х580х950 мм
Оранжевые стулья в зоне лобби бара 20шт:
Вар 1‐ MUK.FAVOLA 630
Вар 2 ‐ Daylight Stamina Brick Item number 37700022
Стулья в ресторане 76+76шт:
По бренд‐буку ‐ Beni 2.00360 + Beni 2.00399
Рекомендация дизайнеров 76+76шт:
Daylight Stamina Colour: Spruce + Daylight Stamina Colour:
Limestone</t>
  </si>
  <si>
    <t>№107
Лобби-бар
№122
ресторан</t>
  </si>
  <si>
    <t>Шкаф МД-3</t>
  </si>
  <si>
    <t>1700х700х900 мм
Отделка:
Столешница искусственный камень Tristone® Byzantine MT‐001 Grise
ЛДСП отделка Egger H3170 ST12 Дуб Кендалл натуральный</t>
  </si>
  <si>
    <t>1620х700х900 мм
Отделка:
Столешница искусственный камень Tristone® Byzantine MT‐001 Grise
ЛДСП отделка Egger H3170 ST12 Дуб Кендалл натуральный</t>
  </si>
  <si>
    <t>шкаф холодильный</t>
  </si>
  <si>
    <t>1500х700х900 мм
Отделка:
Столешница искусственный камень Tristone® Byzantine MT‐001 Grise
ЛДСП отделка Egger H3170 ST12 Дуб Кендалл натуральный
филёнчатая часть фасада МДФ крашенный NCS S 2000</t>
  </si>
  <si>
    <t>Отделка
ЛДСП Egger H3170 ST12 Дуб Кендалл натуральный,
столешница Tristone MT‐001 Grise,
цоколь съемный из нержавеющей стали,предусмотретьпрофиль для Led ленты + зазор для монтажа зеркал.</t>
  </si>
  <si>
    <t>Номерной Фонд: номера Стандарт и МГН (без учета номеров Люкс)</t>
  </si>
  <si>
    <t>Номера Стандарт и МГН</t>
  </si>
  <si>
    <t>Прикроватная тумба</t>
  </si>
  <si>
    <t>D=450мм, H=450мм
Столешница и каркас ЛДСП отделка
Egger H3170 ST12 Дуб
Кендалл натуральный</t>
  </si>
  <si>
    <t>Номера Стандарт</t>
  </si>
  <si>
    <t>Консоль с выдвижными ящиками</t>
  </si>
  <si>
    <t xml:space="preserve">1200х450х750(h)
Каркас - профиль мераллический RAL 9004;
Столешница и стенки - ЛДСП Egger U732 ST9 Серый-пыльный; 
Ящики фасад ЛДСП Egger Н3170 ST12 Дуб Кендалл натуральный
</t>
  </si>
  <si>
    <t>Номера МГН</t>
  </si>
  <si>
    <t>Консоль с выдвижными ящиками и встроенным холодильником</t>
  </si>
  <si>
    <t>1500х600х750(h)
Каркас - профиль мераллический RAL 9004;
Столешница и стенки - ЛДСП Egger U732 ST9 Серый-пыльный; Ящики фасад ЛДСП Egger Н3170 ST12 Дуб Кендалл натуральный;
Тумба под холодильный шкаф 420х420х500 ЛДСП Egger U732 ST9 Серый-пыльный</t>
  </si>
  <si>
    <t>Прикроватный столик</t>
  </si>
  <si>
    <t>Полу-кресло</t>
  </si>
  <si>
    <t>Полу-кресло 520х520хh750. Ткань. кат. Jacquard top choice
Design: SA 18718Y Shade:56890 Art:4992010019 (30).                              Альтернатива по 3D (бюджет):
Вар 1 ‐ Союз М Velvet Lux 87 (соответствует Beni 2.00387)
Вар 2‐ Textile Plus Joker ‐ Joker 11.
Альтернатива по 3D (дороже):
Вар1 ‐ Daylight Stamina Lavender 
Вар 2 ‐ Galleria Arben Softly Casual 16‐River</t>
  </si>
  <si>
    <t>Пуф</t>
  </si>
  <si>
    <t xml:space="preserve">Пуф. 600x450xh450 Ткань. кат. Jacquard top
choice Design: SA 18718Y Shade:56890
Art:4992010019 (30). Альтернатива по 3D (бюджет):
Вар 1 ‐ Союз М Velvet Lux 87 (соответствует Beni 2.00387)
Вар 2‐ Textile Plus Joker ‐ Joker 11.
Альтернатива по 3D (дороже):
Вар1 ‐ Daylight Stamina Lavender
Вар 2 ‐ Galleria Arben Softly Casual 16‐River
Металл ‐ порошковая окраска RAL 9004. </t>
  </si>
  <si>
    <t>Шкаф платяной</t>
  </si>
  <si>
    <t xml:space="preserve">Шкаф платяной 1950х600х2300
Фасад: МДФ крашенный RAL 7037;
Каркас и наполнение - ЛДСП: Egger U 732 ST9 Серый-пыльный;
Открытые полки - ЛДСП Egger H3170 ST12 Дуб Кендал натуральный
</t>
  </si>
  <si>
    <t xml:space="preserve">Шкаф платяной 1350х600х2300
Фасад: МДФ крашенный RAL 7037;
Каркас и наполнение - ЛДСП: Egger U 732 ST9 Серый-пыльный;
</t>
  </si>
  <si>
    <t>Багажница+ подушка</t>
  </si>
  <si>
    <t xml:space="preserve">Багажница+ подушка 450х1000 ( "Дом Caro"
кол-ия:Duetto диз: Amigo цв. 26-Aluminium) + вешалки на панели 1000х450х2300 ЛДСП отделка Egger U 732 ST9 Серый-пыльный
</t>
  </si>
  <si>
    <t xml:space="preserve">Багажница+ подушка 450х800 ( "Дом Caro"
кол-ия:Duetto диз: Amigo цв. 26-Aluminium) + вешалки на панели 1000х450х2300 ЛДСП отделка Egger U 732 ST9 Серый-пыльный
</t>
  </si>
  <si>
    <t xml:space="preserve">Мягкие панели отделки </t>
  </si>
  <si>
    <t xml:space="preserve">1400х200 мм 
Мягкие панели ‐ ткань кат. "Дом Caro". Кол‐ия: Duetto диз: Sparkle
цв. 10‐Smoke (Индивидуальное изготовление). 
Диз: Sparkle цв. 10‐Smoke Альтернатива по 3D (бюджет):
Вар 1 ‐ Союз М Velvet Lux 87
(соответствует Beni 2.00387)
Вар 2‐ Textile Plus Joker ‐ Joker 17
Альтернатива по 3D (дороже):
Вар 1 ‐ Galleria Arben Softly 13‐Quartz
Вар 2‐ Daylight Stamina Zinc.  
</t>
  </si>
  <si>
    <t xml:space="preserve">1400х400 мм 
Мягкие панели ‐ ткань кат. "Дом Caro". Кол‐ия: Duetto диз: Sparkle
цв. 10‐Smoke (Индивидуальное изготовление). 
Диз: Sparkle цв. 10‐Smoke Альтернатива по 3D (бюджет):
Вар 1 ‐ Союз М Velvet Lux 87
(соответствует Beni 2.00387)
Вар 2‐ Textile Plus Joker ‐ Joker 17
Альтернатива по 3D (дороже):
Вар 1 ‐ Galleria Arben Softly 13‐Quartz
Вар 2‐ Daylight Stamina Zinc.  
</t>
  </si>
  <si>
    <t>Рейки декоративные</t>
  </si>
  <si>
    <t>2830х100х10
ЛДСП Панели отделка Egger H3170 ST12 Дуб
Кендалл натуральный</t>
  </si>
  <si>
    <t>Боковые панели</t>
  </si>
  <si>
    <t>1400х802
ЛДСП Панели отделка Egger H3170 ST12 Дуб
Кендалл натуральный</t>
  </si>
  <si>
    <t>1400х553
ЛДСП Панели отделка Egger H3170 ST12 Дуб
Кендалл натуральный</t>
  </si>
  <si>
    <t>1400х535
ЛДСП Панели отделка Egger H3170 ST12 Дуб
Кендалл натуральный</t>
  </si>
  <si>
    <t>1400х785
ЛДСП Панели отделка Egger H3170 ST12 Дуб
Кендалл натуральный</t>
  </si>
  <si>
    <t>1400х1899
ЛДСП Панели отделка Egger H3170 ST12 Дуб
Кендалл натуральный</t>
  </si>
  <si>
    <t>850х850мм, Denman Storm Gray Chair
Article (или аналог) цвет в соответствии с моделью.
Рама из массива бука
Отделка ткань</t>
  </si>
  <si>
    <t>Ø700мм, h=1110мм 
Подстолье металл, столешница Отделка ЛДСП Egger H3170
ST12 Дуб Кендалл натуральный. Цвет подстолья черный.</t>
  </si>
  <si>
    <t>Кресло офисное  ( сетка)
Рива 6001‐1 S Цвет хром.</t>
  </si>
  <si>
    <t>стол журнальный индивидуального изготовления диаметр 600 мм высота 600 мм. цвет в цвет основания кресла (поз. 35)</t>
  </si>
  <si>
    <t xml:space="preserve">Компьютерное кресло Рива 6001‐1 S </t>
  </si>
  <si>
    <t>2910х600х900(h)
Столешница, полки из ЛДСП отделка в цвете Egger U 732 ST9 Серый-пыльный
Отделка фасада стойки искусственным керамогранитомт в цвете Refin Ceppo di Grè 1200х600мм</t>
  </si>
  <si>
    <t>Индивидуального изготовления в соответствии с визуализацией.
Ø600мм, H=600мм, 
МДФ + палуба (дуб)+ массив дуба /тонировка+лак, эмаль</t>
  </si>
  <si>
    <t>1200х400х1100 мм
МДФ крашеный NCS S 8000‐N, Дверцы выполнить также из МДФ в выбранном цвете.</t>
  </si>
  <si>
    <t>Индивидуального изготовления в соответствиии с визуализацией
1650х850 мм
Обивка:
Вар 1‐ Daylight Stamina Duckegg.
Вар 2 ‐ Galleria Arben Design: Casual Color: 22‐Abyss.
Вар 3 ‐ Galleria Arben Design: Omni Colour: 23‐Emerald
Опора у дивана ‐ черная металлическая
(возможны квадратные ножки)</t>
  </si>
  <si>
    <t>Индивидуального изготовления в соответствиии с визуализацией
Обивка:
Вар 1‐ MUK.FAVOLA 630
Вар 2 ‐ Daylight Stamina Brick
Item number 37700022
Ножки ‐ орех, ограничитель для ног ‐ хром</t>
  </si>
  <si>
    <t>Индивидуального изготовления в соответствиии с визуализацией
2000х840х690мм
Обивка:
Вар 1‐ Daylight Stamina Brick Item number 37700022
Вар 2 ‐ Daylight Premiero Color: Sienna.
Опора у дивана ‐ черная металлическая (возможны
квадратные ножки)
Подушки 45х45 (10шт):
‐Daylight La Roca Design: Galdos Colour: Pewter ‐ 5 шт
‐Daylight La Roca Design: Basil Colour: Slate ‐ 5 шт</t>
  </si>
  <si>
    <t xml:space="preserve">Индивидуального изготовления в соответствиии с визуализацией
Подушки 30х50 4шт: цвет в соответствии с визуализацией.
Beni 2.00360 или аналог </t>
  </si>
  <si>
    <t>Индивидуального изготовления в соответствиии с визуализацией
850х850мм, Denman Storm Gray Chair
Article (или аналог)
Рама из массива бука
Отделка ткань</t>
  </si>
  <si>
    <t>Denman Storm Gray Chair
Article
2400х600х800(h)мм* стол (кафедра)
для конференц-зала</t>
  </si>
  <si>
    <t>Индивидуального изготовления в соответствиии с визуализацией
800х1200х760(h) цвет в соответствии с визуализацией</t>
  </si>
  <si>
    <t>Индивидуального изготовления в соответствиии с визуализацией
1286x851x1555мм
корпус из МДФ
столешница из искустсенного камня. Цветовые решения в соответствии с визуализацией.
Размеры отверстий уточнить с Заказчиком по мере изготовления.</t>
  </si>
  <si>
    <t xml:space="preserve"> Индивидуального изготовления в соответствиии с визуализацией
конференц-стол Пионер k31_2 Стекло непрозрачное с алюм.
профилем 2400х900х800. Цвет в соотвтетствии с визуализацией.</t>
  </si>
  <si>
    <t>Подобрать аналог в соответствиии с визуализацией
Цвет в соответствии с визуализацией.</t>
  </si>
  <si>
    <t>Индивидуального изготовления в соответствиии с визуализацией
3206х3000(h) Отделка ЛДСП Egger H3170 ST12
Дуб Кендалл натуральный</t>
  </si>
  <si>
    <t>Подобрать аналог в соответствиии с визуализациейСтул (для рабочего стола). Цвет в соответствии с визуализацией.</t>
  </si>
  <si>
    <t>Ø600мм
СТОЛИК ЖУРНАЛЬНЫЙ PRIS BY GRAMERCY
HOMER 12455 (или аналог)</t>
  </si>
  <si>
    <t>Индивидуального изготовления в соответствии с визуализацией
Ø600мм, H=600мм, 
МДФ + палуба (дуб)+ массив дуба /тонировка+лак, эмаль</t>
  </si>
  <si>
    <t>3800х840х690мм  по прототипу
De Sede DS-21 
Предусмореть наклон спинки 13-15 градусов. Высота посадки 55-60
Обивка:
Вар 1‐ Daylight Stamina Brick Item number 37700022
Вар 2 ‐ Daylight Premiero Color: Sienna.
Опора у дивана ‐ черная металлическая (возможны
квадратные ножки)
Подушки 45х45 (10шт):
‐Daylight La Roca Design: Galdos Colour: Pewter ‐ 5 шт
‐Daylight La Roca Design: Basil Colour: Slate ‐ 5 шт</t>
  </si>
  <si>
    <t>610х660х680мм FlexformFeel Good Soft ( или аналог)
Предусмореть наклон спинки 13-15 градусов. Высота посадки 55-60
Обивка:
Вар 1 ‐ Daylight Premiero Color: Charcoal
Вар 2 ‐ Galleria Arben Softly Design: Casual Colour: 01 ‐ Steel.
Вар 3 ‐ Galleria Arben Omni Colour: 05‐Shadow
Ножки ‐ массив крашенный NCS S 8000‐N</t>
  </si>
  <si>
    <t>Алюминиевая композитная панель сатинированная 
BILDEX scratch BS1307 стальной царап. (Или аналог с покрытием такой-же фактуры)
4000х1220х3мм
Отделка ЛДСП Egger H3170 ST12
Дуб Кендалл натуральный</t>
  </si>
  <si>
    <t>Индивидуального изготовления в соответствиии с визуализаией.
550х550х900мм 
МДФ + палуба (дуб)+ шпон дуба /тонировка+лак.
на колесных опорах 50мм,
прорезиненое; дно ‐ со стопором.</t>
  </si>
  <si>
    <t>Прикроватный столик Jimi белого цвета (или аналог)
ш-50 см;в-45 см.;г-41 см
Артикул: IMR-1052084</t>
  </si>
  <si>
    <t>Стоимость за единицу включая  НДС.</t>
  </si>
  <si>
    <t>Общая стоимость включая НДС.</t>
  </si>
  <si>
    <t>Срок выполнения.</t>
  </si>
  <si>
    <t>КОММЕРЧЕСКОЕ ПРЕДЛОЖЕНИЕ
НА ПРЕДМЕТОВ МЕБЕЛИ И МЯГКОЙ МЕБЕЛИ</t>
  </si>
  <si>
    <t>*авансирование в размере _____% ( но не более 30%)</t>
  </si>
  <si>
    <t>стоимость транспронтых расходов с НДС ___________________</t>
  </si>
  <si>
    <t>стоимость таклажных работ расходов с НДС ________________</t>
  </si>
  <si>
    <t>стоимость монтажных расходов с НДС _____________________</t>
  </si>
  <si>
    <t>*Общий срок выполнения работ составит 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</si>
</sst>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([$€]* #,##0.00_);_([$€]* \(#,##0.00\);_([$€]* &quot;-&quot;??_);_(@_)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"/>
    </font>
    <font>
      <sz val="10"/>
      <color indexed="8"/>
      <name val="Helvetica"/>
      <family val="2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sz val="13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ill="0" applyBorder="0" applyProtection="0"/>
    <xf numFmtId="0" fontId="7" fillId="0" borderId="0"/>
    <xf numFmtId="0" fontId="3" fillId="0" borderId="0"/>
    <xf numFmtId="0" fontId="8" fillId="0" borderId="0" applyNumberFormat="0" applyFill="0" applyBorder="0" applyProtection="0">
      <alignment vertical="top" wrapText="1"/>
    </xf>
    <xf numFmtId="0" fontId="5" fillId="0" borderId="0"/>
    <xf numFmtId="0" fontId="2" fillId="0" borderId="0" applyNumberForma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165" fontId="4" fillId="0" borderId="0" applyFont="0" applyFill="0" applyBorder="0" applyAlignment="0" applyProtection="0"/>
  </cellStyleXfs>
  <cellXfs count="50">
    <xf numFmtId="0" fontId="0" fillId="0" borderId="0" xfId="0"/>
    <xf numFmtId="0" fontId="9" fillId="0" borderId="0" xfId="0" applyFont="1"/>
    <xf numFmtId="0" fontId="9" fillId="0" borderId="10" xfId="6" applyFont="1" applyBorder="1" applyAlignment="1">
      <alignment vertical="center" wrapText="1"/>
    </xf>
    <xf numFmtId="0" fontId="9" fillId="0" borderId="0" xfId="6" applyFont="1" applyAlignment="1">
      <alignment vertical="center" wrapText="1"/>
    </xf>
    <xf numFmtId="0" fontId="9" fillId="0" borderId="0" xfId="6" applyFont="1" applyFill="1" applyAlignment="1">
      <alignment vertical="center" wrapText="1"/>
    </xf>
    <xf numFmtId="0" fontId="9" fillId="3" borderId="2" xfId="7" applyFont="1" applyFill="1" applyBorder="1" applyAlignment="1">
      <alignment horizontal="center" vertical="center" wrapText="1"/>
    </xf>
    <xf numFmtId="0" fontId="9" fillId="3" borderId="2" xfId="7" applyFont="1" applyFill="1" applyBorder="1" applyAlignment="1"/>
    <xf numFmtId="0" fontId="9" fillId="3" borderId="2" xfId="7" applyFont="1" applyFill="1" applyBorder="1" applyAlignment="1">
      <alignment horizontal="center" vertical="center"/>
    </xf>
    <xf numFmtId="0" fontId="9" fillId="3" borderId="1" xfId="7" applyFont="1" applyFill="1" applyBorder="1" applyAlignment="1">
      <alignment horizontal="center" vertical="center" wrapText="1"/>
    </xf>
    <xf numFmtId="0" fontId="9" fillId="3" borderId="1" xfId="7" applyFont="1" applyFill="1" applyBorder="1" applyAlignment="1"/>
    <xf numFmtId="0" fontId="9" fillId="3" borderId="1" xfId="7" applyFont="1" applyFill="1" applyBorder="1" applyAlignment="1">
      <alignment horizontal="center" vertical="center"/>
    </xf>
    <xf numFmtId="49" fontId="9" fillId="3" borderId="1" xfId="7" applyNumberFormat="1" applyFont="1" applyFill="1" applyBorder="1" applyAlignment="1">
      <alignment horizontal="center" vertical="center" wrapText="1"/>
    </xf>
    <xf numFmtId="49" fontId="9" fillId="3" borderId="2" xfId="7" applyNumberFormat="1" applyFont="1" applyFill="1" applyBorder="1" applyAlignment="1">
      <alignment horizontal="center" vertical="center" wrapText="1"/>
    </xf>
    <xf numFmtId="0" fontId="9" fillId="2" borderId="6" xfId="6" applyFont="1" applyFill="1" applyBorder="1" applyAlignment="1">
      <alignment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/>
    <xf numFmtId="0" fontId="9" fillId="3" borderId="2" xfId="7" applyFont="1" applyFill="1" applyBorder="1" applyAlignment="1">
      <alignment vertical="center" wrapText="1"/>
    </xf>
    <xf numFmtId="0" fontId="9" fillId="3" borderId="3" xfId="7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7" xfId="7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11" fillId="0" borderId="8" xfId="7" applyFont="1" applyFill="1" applyBorder="1" applyAlignment="1">
      <alignment horizontal="center" vertical="center" wrapText="1"/>
    </xf>
    <xf numFmtId="0" fontId="11" fillId="0" borderId="8" xfId="7" applyFont="1" applyFill="1" applyBorder="1" applyAlignment="1">
      <alignment horizontal="center" vertical="center"/>
    </xf>
    <xf numFmtId="1" fontId="9" fillId="3" borderId="9" xfId="7" applyNumberFormat="1" applyFont="1" applyFill="1" applyBorder="1" applyAlignment="1">
      <alignment horizontal="center" vertical="center" wrapText="1"/>
    </xf>
    <xf numFmtId="0" fontId="9" fillId="3" borderId="1" xfId="7" applyFont="1" applyFill="1" applyBorder="1" applyAlignment="1">
      <alignment vertical="center" wrapText="1"/>
    </xf>
    <xf numFmtId="0" fontId="11" fillId="3" borderId="1" xfId="7" applyFont="1" applyFill="1" applyBorder="1" applyAlignment="1"/>
    <xf numFmtId="0" fontId="9" fillId="0" borderId="3" xfId="0" applyFont="1" applyFill="1" applyBorder="1" applyAlignment="1">
      <alignment horizontal="left" vertical="center" wrapText="1"/>
    </xf>
    <xf numFmtId="166" fontId="9" fillId="3" borderId="2" xfId="7" applyNumberFormat="1" applyFont="1" applyFill="1" applyBorder="1" applyAlignment="1">
      <alignment horizontal="center" vertical="center" wrapText="1"/>
    </xf>
    <xf numFmtId="0" fontId="9" fillId="3" borderId="2" xfId="7" applyFont="1" applyFill="1" applyBorder="1" applyAlignment="1">
      <alignment horizontal="left" vertical="center" wrapText="1"/>
    </xf>
    <xf numFmtId="1" fontId="9" fillId="3" borderId="18" xfId="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1" fillId="2" borderId="4" xfId="6" applyFont="1" applyFill="1" applyBorder="1" applyAlignment="1">
      <alignment horizontal="center" vertical="center" wrapText="1"/>
    </xf>
    <xf numFmtId="0" fontId="11" fillId="2" borderId="5" xfId="6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" fontId="14" fillId="4" borderId="12" xfId="7" applyNumberFormat="1" applyFont="1" applyFill="1" applyBorder="1" applyAlignment="1">
      <alignment horizontal="center" vertical="center" wrapText="1"/>
    </xf>
    <xf numFmtId="1" fontId="14" fillId="4" borderId="13" xfId="7" applyNumberFormat="1" applyFont="1" applyFill="1" applyBorder="1" applyAlignment="1">
      <alignment horizontal="center" vertical="center" wrapText="1"/>
    </xf>
    <xf numFmtId="1" fontId="14" fillId="4" borderId="14" xfId="7" applyNumberFormat="1" applyFont="1" applyFill="1" applyBorder="1" applyAlignment="1">
      <alignment horizontal="center" vertical="center" wrapText="1"/>
    </xf>
    <xf numFmtId="1" fontId="14" fillId="4" borderId="17" xfId="7" applyNumberFormat="1" applyFont="1" applyFill="1" applyBorder="1" applyAlignment="1">
      <alignment horizontal="center" vertical="center" wrapText="1"/>
    </xf>
    <xf numFmtId="1" fontId="14" fillId="4" borderId="15" xfId="7" applyNumberFormat="1" applyFont="1" applyFill="1" applyBorder="1" applyAlignment="1">
      <alignment horizontal="center" vertical="center" wrapText="1"/>
    </xf>
    <xf numFmtId="1" fontId="14" fillId="4" borderId="16" xfId="7" applyNumberFormat="1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left" vertical="center" wrapText="1"/>
    </xf>
    <xf numFmtId="0" fontId="9" fillId="3" borderId="2" xfId="7" applyFont="1" applyFill="1" applyBorder="1" applyAlignment="1">
      <alignment horizontal="left" vertical="center" wrapText="1"/>
    </xf>
    <xf numFmtId="0" fontId="11" fillId="2" borderId="19" xfId="6" applyFont="1" applyFill="1" applyBorder="1" applyAlignment="1">
      <alignment horizontal="center" vertical="center" wrapText="1"/>
    </xf>
    <xf numFmtId="1" fontId="15" fillId="3" borderId="1" xfId="7" applyNumberFormat="1" applyFont="1" applyFill="1" applyBorder="1" applyAlignment="1">
      <alignment horizontal="left" vertical="center" wrapText="1"/>
    </xf>
  </cellXfs>
  <cellStyles count="15">
    <cellStyle name="0,0_x000d__x000a_NA_x000d__x000a_" xfId="13"/>
    <cellStyle name="Euro" xfId="14"/>
    <cellStyle name="Excel Built-in Normal" xfId="5"/>
    <cellStyle name="Normal 10" xfId="2"/>
    <cellStyle name="Normal_BCdata_Slimline_EU_addmv" xfId="3"/>
    <cellStyle name="Гиперссылка 2" xfId="12"/>
    <cellStyle name="Гиперссылка 3" xfId="9"/>
    <cellStyle name="Обычный" xfId="0" builtinId="0"/>
    <cellStyle name="Обычный 2" xfId="1"/>
    <cellStyle name="Обычный 2 2" xfId="6"/>
    <cellStyle name="Обычный 3" xfId="4"/>
    <cellStyle name="Обычный 3 2" xfId="8"/>
    <cellStyle name="Обычный 4" xfId="7"/>
    <cellStyle name="Обычный 5" xfId="10"/>
    <cellStyle name="Финансовый 2" xfId="11"/>
  </cellStyles>
  <dxfs count="0"/>
  <tableStyles count="0" defaultTableStyle="TableStyleMedium2" defaultPivotStyle="PivotStyleLight16"/>
  <colors>
    <mruColors>
      <color rgb="FFFF99FF"/>
      <color rgb="FFFFCCFF"/>
      <color rgb="FFFFFF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em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png"/><Relationship Id="rId27" Type="http://schemas.openxmlformats.org/officeDocument/2006/relationships/image" Target="../media/image27.emf"/><Relationship Id="rId30" Type="http://schemas.openxmlformats.org/officeDocument/2006/relationships/image" Target="../media/image30.png"/><Relationship Id="rId35" Type="http://schemas.openxmlformats.org/officeDocument/2006/relationships/image" Target="../media/image35.emf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355601</xdr:colOff>
      <xdr:row>24</xdr:row>
      <xdr:rowOff>0</xdr:rowOff>
    </xdr:from>
    <xdr:to>
      <xdr:col>3</xdr:col>
      <xdr:colOff>1662591</xdr:colOff>
      <xdr:row>24</xdr:row>
      <xdr:rowOff>0</xdr:rowOff>
    </xdr:to>
    <xdr:pic>
      <xdr:nvPicPr>
        <xdr:cNvPr id="127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67576" y="31594425"/>
          <a:ext cx="1306990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25401</xdr:colOff>
      <xdr:row>28</xdr:row>
      <xdr:rowOff>38100</xdr:rowOff>
    </xdr:from>
    <xdr:to>
      <xdr:col>3</xdr:col>
      <xdr:colOff>3111501</xdr:colOff>
      <xdr:row>28</xdr:row>
      <xdr:rowOff>1186686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2901" y="6985000"/>
          <a:ext cx="3086100" cy="1148586"/>
        </a:xfrm>
        <a:prstGeom prst="rect">
          <a:avLst/>
        </a:prstGeom>
      </xdr:spPr>
    </xdr:pic>
    <xdr:clientData/>
  </xdr:twoCellAnchor>
  <xdr:twoCellAnchor editAs="oneCell">
    <xdr:from>
      <xdr:col>3</xdr:col>
      <xdr:colOff>393700</xdr:colOff>
      <xdr:row>29</xdr:row>
      <xdr:rowOff>25400</xdr:rowOff>
    </xdr:from>
    <xdr:to>
      <xdr:col>3</xdr:col>
      <xdr:colOff>2688938</xdr:colOff>
      <xdr:row>30</xdr:row>
      <xdr:rowOff>15651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21200" y="8242300"/>
          <a:ext cx="2295238" cy="1780952"/>
        </a:xfrm>
        <a:prstGeom prst="rect">
          <a:avLst/>
        </a:prstGeom>
      </xdr:spPr>
    </xdr:pic>
    <xdr:clientData/>
  </xdr:twoCellAnchor>
  <xdr:twoCellAnchor editAs="oneCell">
    <xdr:from>
      <xdr:col>3</xdr:col>
      <xdr:colOff>177800</xdr:colOff>
      <xdr:row>32</xdr:row>
      <xdr:rowOff>76200</xdr:rowOff>
    </xdr:from>
    <xdr:to>
      <xdr:col>3</xdr:col>
      <xdr:colOff>2692086</xdr:colOff>
      <xdr:row>32</xdr:row>
      <xdr:rowOff>1876200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05300" y="12001500"/>
          <a:ext cx="2514286" cy="18000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30</xdr:row>
      <xdr:rowOff>38100</xdr:rowOff>
    </xdr:from>
    <xdr:to>
      <xdr:col>3</xdr:col>
      <xdr:colOff>2898424</xdr:colOff>
      <xdr:row>30</xdr:row>
      <xdr:rowOff>1380957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16400" y="10045700"/>
          <a:ext cx="2809524" cy="1342857"/>
        </a:xfrm>
        <a:prstGeom prst="rect">
          <a:avLst/>
        </a:prstGeom>
      </xdr:spPr>
    </xdr:pic>
    <xdr:clientData/>
  </xdr:twoCellAnchor>
  <xdr:twoCellAnchor editAs="oneCell">
    <xdr:from>
      <xdr:col>3</xdr:col>
      <xdr:colOff>49892</xdr:colOff>
      <xdr:row>31</xdr:row>
      <xdr:rowOff>76201</xdr:rowOff>
    </xdr:from>
    <xdr:to>
      <xdr:col>3</xdr:col>
      <xdr:colOff>3090351</xdr:colOff>
      <xdr:row>31</xdr:row>
      <xdr:rowOff>2146301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59249" y="40298915"/>
          <a:ext cx="3040459" cy="2070100"/>
        </a:xfrm>
        <a:prstGeom prst="rect">
          <a:avLst/>
        </a:prstGeom>
      </xdr:spPr>
    </xdr:pic>
    <xdr:clientData/>
  </xdr:twoCellAnchor>
  <xdr:twoCellAnchor editAs="oneCell">
    <xdr:from>
      <xdr:col>3</xdr:col>
      <xdr:colOff>53975</xdr:colOff>
      <xdr:row>33</xdr:row>
      <xdr:rowOff>165101</xdr:rowOff>
    </xdr:from>
    <xdr:to>
      <xdr:col>3</xdr:col>
      <xdr:colOff>3085605</xdr:colOff>
      <xdr:row>33</xdr:row>
      <xdr:rowOff>1206501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68775" y="44484926"/>
          <a:ext cx="3031630" cy="1041400"/>
        </a:xfrm>
        <a:prstGeom prst="rect">
          <a:avLst/>
        </a:prstGeom>
      </xdr:spPr>
    </xdr:pic>
    <xdr:clientData/>
  </xdr:twoCellAnchor>
  <xdr:twoCellAnchor editAs="oneCell">
    <xdr:from>
      <xdr:col>3</xdr:col>
      <xdr:colOff>533399</xdr:colOff>
      <xdr:row>34</xdr:row>
      <xdr:rowOff>12700</xdr:rowOff>
    </xdr:from>
    <xdr:to>
      <xdr:col>3</xdr:col>
      <xdr:colOff>2207078</xdr:colOff>
      <xdr:row>34</xdr:row>
      <xdr:rowOff>1574800</xdr:rowOff>
    </xdr:to>
    <xdr:pic>
      <xdr:nvPicPr>
        <xdr:cNvPr id="25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0899" y="17614900"/>
          <a:ext cx="1673679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431800</xdr:colOff>
      <xdr:row>35</xdr:row>
      <xdr:rowOff>63500</xdr:rowOff>
    </xdr:from>
    <xdr:to>
      <xdr:col>3</xdr:col>
      <xdr:colOff>2365375</xdr:colOff>
      <xdr:row>35</xdr:row>
      <xdr:rowOff>1435100</xdr:rowOff>
    </xdr:to>
    <xdr:pic>
      <xdr:nvPicPr>
        <xdr:cNvPr id="26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19278600"/>
          <a:ext cx="193357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673100</xdr:colOff>
      <xdr:row>36</xdr:row>
      <xdr:rowOff>38100</xdr:rowOff>
    </xdr:from>
    <xdr:to>
      <xdr:col>3</xdr:col>
      <xdr:colOff>2108200</xdr:colOff>
      <xdr:row>36</xdr:row>
      <xdr:rowOff>2229092</xdr:rowOff>
    </xdr:to>
    <xdr:pic>
      <xdr:nvPicPr>
        <xdr:cNvPr id="27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0866100"/>
          <a:ext cx="1435100" cy="2190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63501</xdr:colOff>
      <xdr:row>37</xdr:row>
      <xdr:rowOff>114301</xdr:rowOff>
    </xdr:from>
    <xdr:to>
      <xdr:col>3</xdr:col>
      <xdr:colOff>3038089</xdr:colOff>
      <xdr:row>37</xdr:row>
      <xdr:rowOff>1346201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91001" y="30911801"/>
          <a:ext cx="2974588" cy="123190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</xdr:colOff>
      <xdr:row>39</xdr:row>
      <xdr:rowOff>88900</xdr:rowOff>
    </xdr:from>
    <xdr:to>
      <xdr:col>3</xdr:col>
      <xdr:colOff>3086100</xdr:colOff>
      <xdr:row>39</xdr:row>
      <xdr:rowOff>1917700</xdr:rowOff>
    </xdr:to>
    <xdr:pic>
      <xdr:nvPicPr>
        <xdr:cNvPr id="31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6019700"/>
          <a:ext cx="299720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63500</xdr:colOff>
      <xdr:row>40</xdr:row>
      <xdr:rowOff>63500</xdr:rowOff>
    </xdr:from>
    <xdr:to>
      <xdr:col>3</xdr:col>
      <xdr:colOff>3102803</xdr:colOff>
      <xdr:row>40</xdr:row>
      <xdr:rowOff>1625600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4264600"/>
          <a:ext cx="3039303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457200</xdr:colOff>
      <xdr:row>42</xdr:row>
      <xdr:rowOff>38100</xdr:rowOff>
    </xdr:from>
    <xdr:to>
      <xdr:col>3</xdr:col>
      <xdr:colOff>2108200</xdr:colOff>
      <xdr:row>42</xdr:row>
      <xdr:rowOff>1744596</xdr:rowOff>
    </xdr:to>
    <xdr:pic>
      <xdr:nvPicPr>
        <xdr:cNvPr id="33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700" y="36385500"/>
          <a:ext cx="1651000" cy="1706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41</xdr:row>
      <xdr:rowOff>88900</xdr:rowOff>
    </xdr:from>
    <xdr:to>
      <xdr:col>3</xdr:col>
      <xdr:colOff>2997200</xdr:colOff>
      <xdr:row>41</xdr:row>
      <xdr:rowOff>1847037</xdr:rowOff>
    </xdr:to>
    <xdr:pic>
      <xdr:nvPicPr>
        <xdr:cNvPr id="34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6055300"/>
          <a:ext cx="2921000" cy="175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698500</xdr:colOff>
      <xdr:row>43</xdr:row>
      <xdr:rowOff>12700</xdr:rowOff>
    </xdr:from>
    <xdr:to>
      <xdr:col>3</xdr:col>
      <xdr:colOff>2070100</xdr:colOff>
      <xdr:row>43</xdr:row>
      <xdr:rowOff>1866214</xdr:rowOff>
    </xdr:to>
    <xdr:pic>
      <xdr:nvPicPr>
        <xdr:cNvPr id="35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0" y="39725600"/>
          <a:ext cx="1371600" cy="1853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365125</xdr:colOff>
      <xdr:row>44</xdr:row>
      <xdr:rowOff>38100</xdr:rowOff>
    </xdr:from>
    <xdr:to>
      <xdr:col>3</xdr:col>
      <xdr:colOff>2524125</xdr:colOff>
      <xdr:row>44</xdr:row>
      <xdr:rowOff>1934265</xdr:rowOff>
    </xdr:to>
    <xdr:pic>
      <xdr:nvPicPr>
        <xdr:cNvPr id="36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9925" y="64474725"/>
          <a:ext cx="2159000" cy="1896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571500</xdr:colOff>
      <xdr:row>47</xdr:row>
      <xdr:rowOff>38100</xdr:rowOff>
    </xdr:from>
    <xdr:to>
      <xdr:col>3</xdr:col>
      <xdr:colOff>1943100</xdr:colOff>
      <xdr:row>47</xdr:row>
      <xdr:rowOff>1891614</xdr:rowOff>
    </xdr:to>
    <xdr:pic>
      <xdr:nvPicPr>
        <xdr:cNvPr id="38" name="Рисунок 37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0" y="47663100"/>
          <a:ext cx="1371600" cy="1853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63500</xdr:colOff>
      <xdr:row>38</xdr:row>
      <xdr:rowOff>25401</xdr:rowOff>
    </xdr:from>
    <xdr:to>
      <xdr:col>3</xdr:col>
      <xdr:colOff>3093387</xdr:colOff>
      <xdr:row>38</xdr:row>
      <xdr:rowOff>2552700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191000" y="32258001"/>
          <a:ext cx="3029887" cy="2527299"/>
        </a:xfrm>
        <a:prstGeom prst="rect">
          <a:avLst/>
        </a:prstGeom>
      </xdr:spPr>
    </xdr:pic>
    <xdr:clientData/>
  </xdr:twoCellAnchor>
  <xdr:twoCellAnchor editAs="oneCell">
    <xdr:from>
      <xdr:col>3</xdr:col>
      <xdr:colOff>95294</xdr:colOff>
      <xdr:row>7</xdr:row>
      <xdr:rowOff>95251</xdr:rowOff>
    </xdr:from>
    <xdr:to>
      <xdr:col>3</xdr:col>
      <xdr:colOff>3071778</xdr:colOff>
      <xdr:row>7</xdr:row>
      <xdr:rowOff>2354036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204651" y="2204358"/>
          <a:ext cx="2976484" cy="225878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971550</xdr:colOff>
      <xdr:row>9</xdr:row>
      <xdr:rowOff>47625</xdr:rowOff>
    </xdr:from>
    <xdr:to>
      <xdr:col>3</xdr:col>
      <xdr:colOff>2028825</xdr:colOff>
      <xdr:row>9</xdr:row>
      <xdr:rowOff>1476375</xdr:rowOff>
    </xdr:to>
    <xdr:pic>
      <xdr:nvPicPr>
        <xdr:cNvPr id="42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5534025"/>
          <a:ext cx="1057275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627530</xdr:colOff>
      <xdr:row>12</xdr:row>
      <xdr:rowOff>33618</xdr:rowOff>
    </xdr:from>
    <xdr:to>
      <xdr:col>3</xdr:col>
      <xdr:colOff>2297206</xdr:colOff>
      <xdr:row>12</xdr:row>
      <xdr:rowOff>1507634</xdr:rowOff>
    </xdr:to>
    <xdr:pic>
      <xdr:nvPicPr>
        <xdr:cNvPr id="43" name="Рисунок 42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295" y="8639736"/>
          <a:ext cx="1669676" cy="1474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493059</xdr:colOff>
      <xdr:row>13</xdr:row>
      <xdr:rowOff>44823</xdr:rowOff>
    </xdr:from>
    <xdr:to>
      <xdr:col>3</xdr:col>
      <xdr:colOff>2558506</xdr:colOff>
      <xdr:row>13</xdr:row>
      <xdr:rowOff>1501589</xdr:rowOff>
    </xdr:to>
    <xdr:pic>
      <xdr:nvPicPr>
        <xdr:cNvPr id="44" name="Рисунок 4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6824" y="10197352"/>
          <a:ext cx="2065447" cy="1456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457200</xdr:colOff>
      <xdr:row>14</xdr:row>
      <xdr:rowOff>38100</xdr:rowOff>
    </xdr:from>
    <xdr:ext cx="1651000" cy="1706496"/>
    <xdr:pic>
      <xdr:nvPicPr>
        <xdr:cNvPr id="45" name="Рисунок 4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965" y="50027541"/>
          <a:ext cx="1651000" cy="1706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280146</xdr:colOff>
      <xdr:row>10</xdr:row>
      <xdr:rowOff>22411</xdr:rowOff>
    </xdr:from>
    <xdr:to>
      <xdr:col>3</xdr:col>
      <xdr:colOff>2801469</xdr:colOff>
      <xdr:row>12</xdr:row>
      <xdr:rowOff>104573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403911" y="7216587"/>
          <a:ext cx="2521323" cy="1381026"/>
        </a:xfrm>
        <a:prstGeom prst="rect">
          <a:avLst/>
        </a:prstGeom>
      </xdr:spPr>
    </xdr:pic>
    <xdr:clientData/>
  </xdr:twoCellAnchor>
  <xdr:twoCellAnchor editAs="oneCell">
    <xdr:from>
      <xdr:col>3</xdr:col>
      <xdr:colOff>22412</xdr:colOff>
      <xdr:row>15</xdr:row>
      <xdr:rowOff>44824</xdr:rowOff>
    </xdr:from>
    <xdr:to>
      <xdr:col>3</xdr:col>
      <xdr:colOff>3093273</xdr:colOff>
      <xdr:row>15</xdr:row>
      <xdr:rowOff>1344706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146177" y="13503089"/>
          <a:ext cx="3070861" cy="1299882"/>
        </a:xfrm>
        <a:prstGeom prst="rect">
          <a:avLst/>
        </a:prstGeom>
      </xdr:spPr>
    </xdr:pic>
    <xdr:clientData/>
  </xdr:twoCellAnchor>
  <xdr:twoCellAnchor editAs="oneCell">
    <xdr:from>
      <xdr:col>3</xdr:col>
      <xdr:colOff>33619</xdr:colOff>
      <xdr:row>16</xdr:row>
      <xdr:rowOff>44823</xdr:rowOff>
    </xdr:from>
    <xdr:to>
      <xdr:col>3</xdr:col>
      <xdr:colOff>3129243</xdr:colOff>
      <xdr:row>16</xdr:row>
      <xdr:rowOff>2521323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157384" y="14903823"/>
          <a:ext cx="3095624" cy="2476500"/>
        </a:xfrm>
        <a:prstGeom prst="rect">
          <a:avLst/>
        </a:prstGeom>
      </xdr:spPr>
    </xdr:pic>
    <xdr:clientData/>
  </xdr:twoCellAnchor>
  <xdr:twoCellAnchor editAs="oneCell">
    <xdr:from>
      <xdr:col>3</xdr:col>
      <xdr:colOff>44824</xdr:colOff>
      <xdr:row>17</xdr:row>
      <xdr:rowOff>156882</xdr:rowOff>
    </xdr:from>
    <xdr:to>
      <xdr:col>3</xdr:col>
      <xdr:colOff>3141403</xdr:colOff>
      <xdr:row>18</xdr:row>
      <xdr:rowOff>705970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68589" y="17582029"/>
          <a:ext cx="3096579" cy="1456765"/>
        </a:xfrm>
        <a:prstGeom prst="rect">
          <a:avLst/>
        </a:prstGeom>
      </xdr:spPr>
    </xdr:pic>
    <xdr:clientData/>
  </xdr:twoCellAnchor>
  <xdr:twoCellAnchor editAs="oneCell">
    <xdr:from>
      <xdr:col>3</xdr:col>
      <xdr:colOff>974911</xdr:colOff>
      <xdr:row>19</xdr:row>
      <xdr:rowOff>100853</xdr:rowOff>
    </xdr:from>
    <xdr:to>
      <xdr:col>3</xdr:col>
      <xdr:colOff>1879786</xdr:colOff>
      <xdr:row>19</xdr:row>
      <xdr:rowOff>1665754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8676" y="19341353"/>
          <a:ext cx="904875" cy="156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78441</xdr:colOff>
      <xdr:row>20</xdr:row>
      <xdr:rowOff>123264</xdr:rowOff>
    </xdr:from>
    <xdr:to>
      <xdr:col>3</xdr:col>
      <xdr:colOff>3092823</xdr:colOff>
      <xdr:row>21</xdr:row>
      <xdr:rowOff>1547736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206" y="21134293"/>
          <a:ext cx="3014382" cy="2332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874058</xdr:colOff>
      <xdr:row>22</xdr:row>
      <xdr:rowOff>22411</xdr:rowOff>
    </xdr:from>
    <xdr:to>
      <xdr:col>3</xdr:col>
      <xdr:colOff>2073088</xdr:colOff>
      <xdr:row>23</xdr:row>
      <xdr:rowOff>4637</xdr:rowOff>
    </xdr:to>
    <xdr:pic>
      <xdr:nvPicPr>
        <xdr:cNvPr id="55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7823" y="23655617"/>
          <a:ext cx="1199030" cy="155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33618</xdr:colOff>
      <xdr:row>25</xdr:row>
      <xdr:rowOff>33616</xdr:rowOff>
    </xdr:from>
    <xdr:to>
      <xdr:col>3</xdr:col>
      <xdr:colOff>3098531</xdr:colOff>
      <xdr:row>25</xdr:row>
      <xdr:rowOff>1467969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157383" y="28653440"/>
          <a:ext cx="3064913" cy="1434353"/>
        </a:xfrm>
        <a:prstGeom prst="rect">
          <a:avLst/>
        </a:prstGeom>
      </xdr:spPr>
    </xdr:pic>
    <xdr:clientData/>
  </xdr:twoCellAnchor>
  <xdr:twoCellAnchor editAs="oneCell">
    <xdr:from>
      <xdr:col>3</xdr:col>
      <xdr:colOff>67235</xdr:colOff>
      <xdr:row>24</xdr:row>
      <xdr:rowOff>22412</xdr:rowOff>
    </xdr:from>
    <xdr:to>
      <xdr:col>3</xdr:col>
      <xdr:colOff>2991044</xdr:colOff>
      <xdr:row>24</xdr:row>
      <xdr:rowOff>1650983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91000" y="26782059"/>
          <a:ext cx="2923809" cy="1628571"/>
        </a:xfrm>
        <a:prstGeom prst="rect">
          <a:avLst/>
        </a:prstGeom>
      </xdr:spPr>
    </xdr:pic>
    <xdr:clientData/>
  </xdr:twoCellAnchor>
  <xdr:twoCellAnchor editAs="oneCell">
    <xdr:from>
      <xdr:col>3</xdr:col>
      <xdr:colOff>22411</xdr:colOff>
      <xdr:row>23</xdr:row>
      <xdr:rowOff>44823</xdr:rowOff>
    </xdr:from>
    <xdr:to>
      <xdr:col>3</xdr:col>
      <xdr:colOff>2994880</xdr:colOff>
      <xdr:row>23</xdr:row>
      <xdr:rowOff>1647265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146176" y="25246852"/>
          <a:ext cx="2972469" cy="1602442"/>
        </a:xfrm>
        <a:prstGeom prst="rect">
          <a:avLst/>
        </a:prstGeom>
      </xdr:spPr>
    </xdr:pic>
    <xdr:clientData/>
  </xdr:twoCellAnchor>
  <xdr:twoCellAnchor editAs="oneCell">
    <xdr:from>
      <xdr:col>3</xdr:col>
      <xdr:colOff>168088</xdr:colOff>
      <xdr:row>26</xdr:row>
      <xdr:rowOff>44823</xdr:rowOff>
    </xdr:from>
    <xdr:to>
      <xdr:col>3</xdr:col>
      <xdr:colOff>2472850</xdr:colOff>
      <xdr:row>26</xdr:row>
      <xdr:rowOff>1787680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91853" y="30166235"/>
          <a:ext cx="2304762" cy="1742857"/>
        </a:xfrm>
        <a:prstGeom prst="rect">
          <a:avLst/>
        </a:prstGeom>
      </xdr:spPr>
    </xdr:pic>
    <xdr:clientData/>
  </xdr:twoCellAnchor>
  <xdr:twoCellAnchor editAs="oneCell">
    <xdr:from>
      <xdr:col>3</xdr:col>
      <xdr:colOff>212911</xdr:colOff>
      <xdr:row>45</xdr:row>
      <xdr:rowOff>56029</xdr:rowOff>
    </xdr:from>
    <xdr:to>
      <xdr:col>3</xdr:col>
      <xdr:colOff>2767852</xdr:colOff>
      <xdr:row>45</xdr:row>
      <xdr:rowOff>2103404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336676" y="65431147"/>
          <a:ext cx="2554941" cy="2047375"/>
        </a:xfrm>
        <a:prstGeom prst="rect">
          <a:avLst/>
        </a:prstGeom>
      </xdr:spPr>
    </xdr:pic>
    <xdr:clientData/>
  </xdr:twoCellAnchor>
  <xdr:twoCellAnchor>
    <xdr:from>
      <xdr:col>3</xdr:col>
      <xdr:colOff>355601</xdr:colOff>
      <xdr:row>58</xdr:row>
      <xdr:rowOff>0</xdr:rowOff>
    </xdr:from>
    <xdr:to>
      <xdr:col>3</xdr:col>
      <xdr:colOff>1662591</xdr:colOff>
      <xdr:row>58</xdr:row>
      <xdr:rowOff>0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0401" y="22298025"/>
          <a:ext cx="1306990" cy="0"/>
        </a:xfrm>
        <a:prstGeom prst="rect">
          <a:avLst/>
        </a:prstGeom>
      </xdr:spPr>
    </xdr:pic>
    <xdr:clientData/>
  </xdr:twoCellAnchor>
  <xdr:twoCellAnchor>
    <xdr:from>
      <xdr:col>3</xdr:col>
      <xdr:colOff>28576</xdr:colOff>
      <xdr:row>55</xdr:row>
      <xdr:rowOff>28575</xdr:rowOff>
    </xdr:from>
    <xdr:to>
      <xdr:col>3</xdr:col>
      <xdr:colOff>3114676</xdr:colOff>
      <xdr:row>55</xdr:row>
      <xdr:rowOff>2912393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43376" y="15059025"/>
          <a:ext cx="3086100" cy="2883818"/>
        </a:xfrm>
        <a:prstGeom prst="rect">
          <a:avLst/>
        </a:prstGeom>
      </xdr:spPr>
    </xdr:pic>
    <xdr:clientData/>
  </xdr:twoCellAnchor>
  <xdr:twoCellAnchor>
    <xdr:from>
      <xdr:col>3</xdr:col>
      <xdr:colOff>104776</xdr:colOff>
      <xdr:row>54</xdr:row>
      <xdr:rowOff>28576</xdr:rowOff>
    </xdr:from>
    <xdr:to>
      <xdr:col>3</xdr:col>
      <xdr:colOff>2905126</xdr:colOff>
      <xdr:row>54</xdr:row>
      <xdr:rowOff>3282614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219576" y="11744326"/>
          <a:ext cx="2800350" cy="3254038"/>
        </a:xfrm>
        <a:prstGeom prst="rect">
          <a:avLst/>
        </a:prstGeom>
      </xdr:spPr>
    </xdr:pic>
    <xdr:clientData/>
  </xdr:twoCellAnchor>
  <xdr:twoCellAnchor>
    <xdr:from>
      <xdr:col>3</xdr:col>
      <xdr:colOff>276225</xdr:colOff>
      <xdr:row>57</xdr:row>
      <xdr:rowOff>19050</xdr:rowOff>
    </xdr:from>
    <xdr:to>
      <xdr:col>3</xdr:col>
      <xdr:colOff>2609850</xdr:colOff>
      <xdr:row>57</xdr:row>
      <xdr:rowOff>2501885</xdr:rowOff>
    </xdr:to>
    <xdr:pic>
      <xdr:nvPicPr>
        <xdr:cNvPr id="72" name="Рисунок 71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9764375"/>
          <a:ext cx="2333625" cy="2482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59</xdr:row>
      <xdr:rowOff>28574</xdr:rowOff>
    </xdr:from>
    <xdr:to>
      <xdr:col>3</xdr:col>
      <xdr:colOff>3086100</xdr:colOff>
      <xdr:row>60</xdr:row>
      <xdr:rowOff>3921</xdr:rowOff>
    </xdr:to>
    <xdr:pic>
      <xdr:nvPicPr>
        <xdr:cNvPr id="73" name="Рисунок 72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24793574"/>
          <a:ext cx="3048000" cy="2375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514349</xdr:colOff>
      <xdr:row>58</xdr:row>
      <xdr:rowOff>66674</xdr:rowOff>
    </xdr:from>
    <xdr:to>
      <xdr:col>3</xdr:col>
      <xdr:colOff>2470671</xdr:colOff>
      <xdr:row>58</xdr:row>
      <xdr:rowOff>2419349</xdr:rowOff>
    </xdr:to>
    <xdr:pic>
      <xdr:nvPicPr>
        <xdr:cNvPr id="74" name="Рисунок 73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49" y="22364699"/>
          <a:ext cx="1956322" cy="235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838200</xdr:colOff>
      <xdr:row>60</xdr:row>
      <xdr:rowOff>38100</xdr:rowOff>
    </xdr:from>
    <xdr:to>
      <xdr:col>3</xdr:col>
      <xdr:colOff>2266950</xdr:colOff>
      <xdr:row>60</xdr:row>
      <xdr:rowOff>2667000</xdr:rowOff>
    </xdr:to>
    <xdr:pic>
      <xdr:nvPicPr>
        <xdr:cNvPr id="75" name="Рисунок 7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953000" y="99631500"/>
          <a:ext cx="1428750" cy="2628900"/>
        </a:xfrm>
        <a:prstGeom prst="rect">
          <a:avLst/>
        </a:prstGeom>
      </xdr:spPr>
    </xdr:pic>
    <xdr:clientData/>
  </xdr:twoCellAnchor>
  <xdr:twoCellAnchor>
    <xdr:from>
      <xdr:col>3</xdr:col>
      <xdr:colOff>685799</xdr:colOff>
      <xdr:row>62</xdr:row>
      <xdr:rowOff>19050</xdr:rowOff>
    </xdr:from>
    <xdr:to>
      <xdr:col>3</xdr:col>
      <xdr:colOff>1819274</xdr:colOff>
      <xdr:row>62</xdr:row>
      <xdr:rowOff>2714882</xdr:rowOff>
    </xdr:to>
    <xdr:pic>
      <xdr:nvPicPr>
        <xdr:cNvPr id="76" name="Рисунок 7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800599" y="32546925"/>
          <a:ext cx="1133475" cy="2695832"/>
        </a:xfrm>
        <a:prstGeom prst="rect">
          <a:avLst/>
        </a:prstGeom>
      </xdr:spPr>
    </xdr:pic>
    <xdr:clientData/>
  </xdr:twoCellAnchor>
  <xdr:twoCellAnchor editAs="oneCell">
    <xdr:from>
      <xdr:col>3</xdr:col>
      <xdr:colOff>942975</xdr:colOff>
      <xdr:row>63</xdr:row>
      <xdr:rowOff>38100</xdr:rowOff>
    </xdr:from>
    <xdr:to>
      <xdr:col>3</xdr:col>
      <xdr:colOff>1924050</xdr:colOff>
      <xdr:row>63</xdr:row>
      <xdr:rowOff>2705100</xdr:rowOff>
    </xdr:to>
    <xdr:pic>
      <xdr:nvPicPr>
        <xdr:cNvPr id="77" name="Рисунок 7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057775" y="107746800"/>
          <a:ext cx="981075" cy="2667000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628650</xdr:colOff>
      <xdr:row>64</xdr:row>
      <xdr:rowOff>561975</xdr:rowOff>
    </xdr:from>
    <xdr:to>
      <xdr:col>3</xdr:col>
      <xdr:colOff>2450871</xdr:colOff>
      <xdr:row>65</xdr:row>
      <xdr:rowOff>1638300</xdr:rowOff>
    </xdr:to>
    <xdr:pic>
      <xdr:nvPicPr>
        <xdr:cNvPr id="78" name="Рисунок 7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43450" y="111109125"/>
          <a:ext cx="1822221" cy="298132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762000</xdr:colOff>
      <xdr:row>61</xdr:row>
      <xdr:rowOff>38100</xdr:rowOff>
    </xdr:from>
    <xdr:to>
      <xdr:col>3</xdr:col>
      <xdr:colOff>2313685</xdr:colOff>
      <xdr:row>61</xdr:row>
      <xdr:rowOff>2637866</xdr:rowOff>
    </xdr:to>
    <xdr:pic>
      <xdr:nvPicPr>
        <xdr:cNvPr id="79" name="Рисунок 7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876800" y="102355650"/>
          <a:ext cx="1551685" cy="2599766"/>
        </a:xfrm>
        <a:prstGeom prst="rect">
          <a:avLst/>
        </a:prstGeom>
      </xdr:spPr>
    </xdr:pic>
    <xdr:clientData/>
  </xdr:twoCellAnchor>
  <xdr:twoCellAnchor editAs="oneCell">
    <xdr:from>
      <xdr:col>3</xdr:col>
      <xdr:colOff>642258</xdr:colOff>
      <xdr:row>66</xdr:row>
      <xdr:rowOff>84365</xdr:rowOff>
    </xdr:from>
    <xdr:to>
      <xdr:col>3</xdr:col>
      <xdr:colOff>2452008</xdr:colOff>
      <xdr:row>67</xdr:row>
      <xdr:rowOff>666750</xdr:rowOff>
    </xdr:to>
    <xdr:pic>
      <xdr:nvPicPr>
        <xdr:cNvPr id="80" name="Рисунок 7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757058" y="114441515"/>
          <a:ext cx="1809750" cy="3135086"/>
        </a:xfrm>
        <a:prstGeom prst="rect">
          <a:avLst/>
        </a:prstGeom>
      </xdr:spPr>
    </xdr:pic>
    <xdr:clientData/>
  </xdr:twoCellAnchor>
  <xdr:twoCellAnchor editAs="oneCell">
    <xdr:from>
      <xdr:col>3</xdr:col>
      <xdr:colOff>625928</xdr:colOff>
      <xdr:row>68</xdr:row>
      <xdr:rowOff>38100</xdr:rowOff>
    </xdr:from>
    <xdr:to>
      <xdr:col>3</xdr:col>
      <xdr:colOff>2464023</xdr:colOff>
      <xdr:row>71</xdr:row>
      <xdr:rowOff>649985</xdr:rowOff>
    </xdr:to>
    <xdr:pic>
      <xdr:nvPicPr>
        <xdr:cNvPr id="81" name="Рисунок 8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740728" y="117652800"/>
          <a:ext cx="1838095" cy="2726436"/>
        </a:xfrm>
        <a:prstGeom prst="rect">
          <a:avLst/>
        </a:prstGeom>
      </xdr:spPr>
    </xdr:pic>
    <xdr:clientData/>
  </xdr:twoCellAnchor>
  <xdr:twoCellAnchor editAs="oneCell">
    <xdr:from>
      <xdr:col>3</xdr:col>
      <xdr:colOff>30256</xdr:colOff>
      <xdr:row>56</xdr:row>
      <xdr:rowOff>75079</xdr:rowOff>
    </xdr:from>
    <xdr:to>
      <xdr:col>4</xdr:col>
      <xdr:colOff>2576</xdr:colOff>
      <xdr:row>56</xdr:row>
      <xdr:rowOff>1714500</xdr:rowOff>
    </xdr:to>
    <xdr:pic>
      <xdr:nvPicPr>
        <xdr:cNvPr id="82" name="Рисунок 8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145056" y="90486379"/>
          <a:ext cx="3129177" cy="1639421"/>
        </a:xfrm>
        <a:prstGeom prst="rect">
          <a:avLst/>
        </a:prstGeom>
      </xdr:spPr>
    </xdr:pic>
    <xdr:clientData/>
  </xdr:twoCellAnchor>
  <xdr:twoCellAnchor editAs="oneCell">
    <xdr:from>
      <xdr:col>3</xdr:col>
      <xdr:colOff>54429</xdr:colOff>
      <xdr:row>8</xdr:row>
      <xdr:rowOff>462644</xdr:rowOff>
    </xdr:from>
    <xdr:to>
      <xdr:col>3</xdr:col>
      <xdr:colOff>3076105</xdr:colOff>
      <xdr:row>9</xdr:row>
      <xdr:rowOff>489859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24780" t="29237" r="23056" b="38352"/>
        <a:stretch/>
      </xdr:blipFill>
      <xdr:spPr>
        <a:xfrm>
          <a:off x="4163786" y="5225144"/>
          <a:ext cx="3021676" cy="1170215"/>
        </a:xfrm>
        <a:prstGeom prst="rect">
          <a:avLst/>
        </a:prstGeom>
      </xdr:spPr>
    </xdr:pic>
    <xdr:clientData/>
  </xdr:twoCellAnchor>
  <xdr:twoCellAnchor editAs="oneCell">
    <xdr:from>
      <xdr:col>3</xdr:col>
      <xdr:colOff>40823</xdr:colOff>
      <xdr:row>48</xdr:row>
      <xdr:rowOff>68036</xdr:rowOff>
    </xdr:from>
    <xdr:to>
      <xdr:col>3</xdr:col>
      <xdr:colOff>3088823</xdr:colOff>
      <xdr:row>48</xdr:row>
      <xdr:rowOff>1864179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l="46360" t="46302" r="29902" b="32531"/>
        <a:stretch/>
      </xdr:blipFill>
      <xdr:spPr>
        <a:xfrm>
          <a:off x="4150180" y="72403607"/>
          <a:ext cx="3048000" cy="1796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/Desktop/&#1052;&#1054;&#1057;&#1058;/&#1057;&#1084;&#1077;&#1090;&#1072;%20&#1050;&#1046;%2020.10%20&#1092;&#1080;&#1085;&#1072;&#1083;%20&#1088;&#1077;&#1076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Смета Ред1."/>
      <sheetName val="на 1 м3"/>
      <sheetName val="ч-ч из из корректной сметы (2)"/>
      <sheetName val="ЛТИ 60000 оконч"/>
      <sheetName val="Лист1"/>
      <sheetName val="Лист3"/>
      <sheetName val="ПЕРЕСЧЕТ"/>
      <sheetName val="ВДЦ"/>
      <sheetName val="ФОТ"/>
      <sheetName val="НР Усл.постоянные"/>
      <sheetName val="калькуляция"/>
      <sheetName val="расчет арматуры"/>
      <sheetName val="Табель МАЙ"/>
      <sheetName val="Табель ИЮНЬ"/>
      <sheetName val="Табель Июль"/>
      <sheetName val="Итого"/>
      <sheetName val="Арматура"/>
      <sheetName val="ИТог"/>
      <sheetName val="АА"/>
    </sheetNames>
    <sheetDataSet>
      <sheetData sheetId="0"/>
      <sheetData sheetId="1"/>
      <sheetData sheetId="2">
        <row r="192">
          <cell r="J192">
            <v>1.1499999999999999</v>
          </cell>
        </row>
        <row r="193">
          <cell r="J193">
            <v>1.04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K77"/>
  <sheetViews>
    <sheetView tabSelected="1" view="pageBreakPreview" zoomScale="55" zoomScaleNormal="75" zoomScaleSheetLayoutView="55" workbookViewId="0">
      <selection activeCell="C81" sqref="C81"/>
    </sheetView>
  </sheetViews>
  <sheetFormatPr defaultColWidth="10.85546875" defaultRowHeight="15" x14ac:dyDescent="0.25"/>
  <cols>
    <col min="1" max="2" width="15.7109375" style="3" customWidth="1"/>
    <col min="3" max="3" width="30.28515625" style="3" customWidth="1"/>
    <col min="4" max="4" width="47.42578125" style="3" customWidth="1"/>
    <col min="5" max="5" width="65.7109375" style="3" customWidth="1"/>
    <col min="6" max="6" width="9.7109375" style="3" customWidth="1"/>
    <col min="7" max="7" width="13.28515625" style="3" customWidth="1"/>
    <col min="8" max="8" width="14.28515625" style="3" customWidth="1"/>
    <col min="9" max="10" width="13.28515625" style="3" customWidth="1"/>
    <col min="11" max="11" width="20.42578125" style="3" hidden="1" customWidth="1"/>
    <col min="12" max="205" width="8.28515625" style="3" customWidth="1"/>
    <col min="206" max="206" width="67" style="3" customWidth="1"/>
    <col min="207" max="16384" width="10.85546875" style="3"/>
  </cols>
  <sheetData>
    <row r="1" spans="1:10" s="1" customFormat="1" x14ac:dyDescent="0.25">
      <c r="A1" s="36"/>
      <c r="B1" s="36"/>
      <c r="C1" s="36"/>
      <c r="D1" s="36"/>
      <c r="E1" s="36"/>
      <c r="F1" s="36"/>
      <c r="G1" s="37"/>
      <c r="H1" s="2"/>
      <c r="I1" s="2"/>
      <c r="J1" s="2"/>
    </row>
    <row r="2" spans="1:10" s="1" customFormat="1" ht="17.25" customHeight="1" x14ac:dyDescent="0.25">
      <c r="A2" s="38" t="s">
        <v>9</v>
      </c>
      <c r="B2" s="38"/>
      <c r="C2" s="38"/>
      <c r="D2" s="38"/>
      <c r="E2" s="38"/>
      <c r="F2" s="38"/>
      <c r="G2" s="39"/>
    </row>
    <row r="3" spans="1:10" s="1" customFormat="1" ht="39" customHeight="1" x14ac:dyDescent="0.25">
      <c r="A3" s="32" t="s">
        <v>127</v>
      </c>
      <c r="B3" s="32"/>
      <c r="C3" s="32"/>
      <c r="D3" s="32" t="s">
        <v>10</v>
      </c>
      <c r="E3" s="32"/>
      <c r="F3" s="32"/>
      <c r="G3" s="33"/>
    </row>
    <row r="4" spans="1:10" s="1" customFormat="1" ht="17.25" x14ac:dyDescent="0.25">
      <c r="A4" s="32"/>
      <c r="B4" s="32"/>
      <c r="C4" s="32"/>
      <c r="D4" s="32"/>
      <c r="E4" s="32"/>
      <c r="F4" s="32"/>
      <c r="G4" s="33"/>
    </row>
    <row r="5" spans="1:10" s="1" customFormat="1" ht="21" customHeight="1" thickBot="1" x14ac:dyDescent="0.3">
      <c r="A5" s="31" t="s">
        <v>11</v>
      </c>
      <c r="B5" s="31"/>
      <c r="C5" s="31"/>
      <c r="D5" s="31"/>
      <c r="E5" s="31"/>
      <c r="F5" s="31"/>
      <c r="G5" s="31"/>
    </row>
    <row r="6" spans="1:10" s="4" customFormat="1" ht="53.25" customHeight="1" thickBot="1" x14ac:dyDescent="0.3">
      <c r="A6" s="19" t="s">
        <v>0</v>
      </c>
      <c r="B6" s="20" t="s">
        <v>2</v>
      </c>
      <c r="C6" s="21" t="s">
        <v>1</v>
      </c>
      <c r="D6" s="21" t="s">
        <v>3</v>
      </c>
      <c r="E6" s="22" t="s">
        <v>7</v>
      </c>
      <c r="F6" s="22" t="s">
        <v>4</v>
      </c>
      <c r="G6" s="21" t="s">
        <v>8</v>
      </c>
      <c r="H6" s="21" t="s">
        <v>124</v>
      </c>
      <c r="I6" s="21" t="s">
        <v>125</v>
      </c>
      <c r="J6" s="21" t="s">
        <v>126</v>
      </c>
    </row>
    <row r="7" spans="1:10" s="4" customFormat="1" ht="23.25" customHeight="1" x14ac:dyDescent="0.25">
      <c r="A7" s="43" t="s">
        <v>20</v>
      </c>
      <c r="B7" s="44"/>
      <c r="C7" s="44"/>
      <c r="D7" s="44"/>
      <c r="E7" s="44"/>
      <c r="F7" s="41"/>
      <c r="G7" s="44"/>
      <c r="H7" s="44"/>
      <c r="I7" s="44"/>
      <c r="J7" s="45"/>
    </row>
    <row r="8" spans="1:10" s="4" customFormat="1" ht="192" customHeight="1" x14ac:dyDescent="0.25">
      <c r="A8" s="11" t="s">
        <v>5</v>
      </c>
      <c r="B8" s="11" t="s">
        <v>12</v>
      </c>
      <c r="C8" s="8" t="s">
        <v>22</v>
      </c>
      <c r="D8" s="25"/>
      <c r="E8" s="18" t="s">
        <v>50</v>
      </c>
      <c r="F8" s="7" t="s">
        <v>6</v>
      </c>
      <c r="G8" s="8">
        <v>1</v>
      </c>
      <c r="H8" s="5"/>
      <c r="I8" s="5"/>
      <c r="J8" s="5"/>
    </row>
    <row r="9" spans="1:10" s="4" customFormat="1" ht="90" x14ac:dyDescent="0.25">
      <c r="A9" s="23">
        <f>A8+1</f>
        <v>2</v>
      </c>
      <c r="B9" s="11" t="s">
        <v>12</v>
      </c>
      <c r="C9" s="5" t="s">
        <v>23</v>
      </c>
      <c r="D9" s="6"/>
      <c r="E9" s="16" t="s">
        <v>49</v>
      </c>
      <c r="F9" s="7" t="s">
        <v>6</v>
      </c>
      <c r="G9" s="5">
        <v>1</v>
      </c>
      <c r="H9" s="5"/>
      <c r="I9" s="5"/>
      <c r="J9" s="5"/>
    </row>
    <row r="10" spans="1:10" s="4" customFormat="1" ht="119.25" customHeight="1" x14ac:dyDescent="0.25">
      <c r="A10" s="23">
        <f t="shared" ref="A10:A26" si="0">A9+1</f>
        <v>3</v>
      </c>
      <c r="B10" s="11" t="s">
        <v>12</v>
      </c>
      <c r="C10" s="5" t="s">
        <v>36</v>
      </c>
      <c r="D10" s="6"/>
      <c r="E10" s="16" t="s">
        <v>101</v>
      </c>
      <c r="F10" s="7" t="s">
        <v>6</v>
      </c>
      <c r="G10" s="5">
        <v>3</v>
      </c>
      <c r="H10" s="5"/>
      <c r="I10" s="5"/>
      <c r="J10" s="5"/>
    </row>
    <row r="11" spans="1:10" s="4" customFormat="1" ht="30" x14ac:dyDescent="0.25">
      <c r="A11" s="23">
        <f t="shared" si="0"/>
        <v>4</v>
      </c>
      <c r="B11" s="11" t="s">
        <v>12</v>
      </c>
      <c r="C11" s="5" t="s">
        <v>51</v>
      </c>
      <c r="D11" s="6"/>
      <c r="E11" s="46" t="s">
        <v>105</v>
      </c>
      <c r="F11" s="7" t="s">
        <v>6</v>
      </c>
      <c r="G11" s="5">
        <v>2</v>
      </c>
      <c r="H11" s="5"/>
      <c r="I11" s="5"/>
      <c r="J11" s="5"/>
    </row>
    <row r="12" spans="1:10" s="4" customFormat="1" ht="72" customHeight="1" x14ac:dyDescent="0.25">
      <c r="A12" s="23">
        <f t="shared" si="0"/>
        <v>5</v>
      </c>
      <c r="B12" s="11" t="s">
        <v>12</v>
      </c>
      <c r="C12" s="5" t="s">
        <v>52</v>
      </c>
      <c r="D12" s="6"/>
      <c r="E12" s="47"/>
      <c r="F12" s="7" t="s">
        <v>6</v>
      </c>
      <c r="G12" s="5">
        <v>2</v>
      </c>
      <c r="H12" s="5"/>
      <c r="I12" s="5"/>
      <c r="J12" s="5"/>
    </row>
    <row r="13" spans="1:10" s="4" customFormat="1" ht="121.5" customHeight="1" x14ac:dyDescent="0.25">
      <c r="A13" s="23">
        <f t="shared" si="0"/>
        <v>6</v>
      </c>
      <c r="B13" s="11" t="s">
        <v>12</v>
      </c>
      <c r="C13" s="5" t="s">
        <v>39</v>
      </c>
      <c r="D13" s="6"/>
      <c r="E13" s="16" t="s">
        <v>122</v>
      </c>
      <c r="F13" s="7" t="s">
        <v>6</v>
      </c>
      <c r="G13" s="5">
        <v>1</v>
      </c>
      <c r="H13" s="5"/>
      <c r="I13" s="5"/>
      <c r="J13" s="5"/>
    </row>
    <row r="14" spans="1:10" s="4" customFormat="1" ht="123" customHeight="1" x14ac:dyDescent="0.25">
      <c r="A14" s="23">
        <f t="shared" si="0"/>
        <v>7</v>
      </c>
      <c r="B14" s="11" t="s">
        <v>12</v>
      </c>
      <c r="C14" s="5" t="s">
        <v>39</v>
      </c>
      <c r="D14" s="6"/>
      <c r="E14" s="28" t="s">
        <v>103</v>
      </c>
      <c r="F14" s="7" t="s">
        <v>6</v>
      </c>
      <c r="G14" s="5">
        <v>2</v>
      </c>
      <c r="H14" s="5"/>
      <c r="I14" s="5"/>
      <c r="J14" s="5"/>
    </row>
    <row r="15" spans="1:10" s="4" customFormat="1" ht="137.25" customHeight="1" x14ac:dyDescent="0.25">
      <c r="A15" s="23">
        <f t="shared" si="0"/>
        <v>8</v>
      </c>
      <c r="B15" s="11" t="s">
        <v>12</v>
      </c>
      <c r="C15" s="8" t="s">
        <v>36</v>
      </c>
      <c r="D15" s="9"/>
      <c r="E15" s="17" t="s">
        <v>97</v>
      </c>
      <c r="F15" s="7" t="s">
        <v>6</v>
      </c>
      <c r="G15" s="5">
        <v>4</v>
      </c>
      <c r="H15" s="5"/>
      <c r="I15" s="5"/>
      <c r="J15" s="5"/>
    </row>
    <row r="16" spans="1:10" s="4" customFormat="1" ht="110.25" customHeight="1" x14ac:dyDescent="0.25">
      <c r="A16" s="23">
        <f t="shared" si="0"/>
        <v>9</v>
      </c>
      <c r="B16" s="11" t="s">
        <v>13</v>
      </c>
      <c r="C16" s="5" t="s">
        <v>23</v>
      </c>
      <c r="D16" s="6"/>
      <c r="E16" s="30" t="s">
        <v>102</v>
      </c>
      <c r="F16" s="7" t="s">
        <v>6</v>
      </c>
      <c r="G16" s="5">
        <v>1</v>
      </c>
      <c r="H16" s="5"/>
      <c r="I16" s="5"/>
      <c r="J16" s="5"/>
    </row>
    <row r="17" spans="1:10" s="4" customFormat="1" ht="201.75" customHeight="1" x14ac:dyDescent="0.25">
      <c r="A17" s="23">
        <f t="shared" si="0"/>
        <v>10</v>
      </c>
      <c r="B17" s="12" t="s">
        <v>14</v>
      </c>
      <c r="C17" s="5" t="s">
        <v>22</v>
      </c>
      <c r="D17" s="6"/>
      <c r="E17" s="16" t="s">
        <v>64</v>
      </c>
      <c r="F17" s="7" t="s">
        <v>6</v>
      </c>
      <c r="G17" s="5">
        <v>1</v>
      </c>
      <c r="H17" s="8"/>
      <c r="I17" s="8"/>
      <c r="J17" s="8"/>
    </row>
    <row r="18" spans="1:10" s="4" customFormat="1" ht="71.25" customHeight="1" x14ac:dyDescent="0.25">
      <c r="A18" s="23">
        <f t="shared" si="0"/>
        <v>11</v>
      </c>
      <c r="B18" s="12" t="s">
        <v>14</v>
      </c>
      <c r="C18" s="5" t="s">
        <v>24</v>
      </c>
      <c r="D18" s="6"/>
      <c r="E18" s="16" t="s">
        <v>53</v>
      </c>
      <c r="F18" s="7" t="s">
        <v>6</v>
      </c>
      <c r="G18" s="5">
        <v>1</v>
      </c>
      <c r="H18" s="8"/>
      <c r="I18" s="8"/>
      <c r="J18" s="8"/>
    </row>
    <row r="19" spans="1:10" s="4" customFormat="1" ht="71.25" customHeight="1" x14ac:dyDescent="0.25">
      <c r="A19" s="23">
        <f t="shared" si="0"/>
        <v>12</v>
      </c>
      <c r="B19" s="12" t="s">
        <v>14</v>
      </c>
      <c r="C19" s="5" t="s">
        <v>24</v>
      </c>
      <c r="D19" s="6"/>
      <c r="E19" s="16" t="s">
        <v>54</v>
      </c>
      <c r="F19" s="7" t="s">
        <v>6</v>
      </c>
      <c r="G19" s="5">
        <v>1</v>
      </c>
      <c r="H19" s="5"/>
      <c r="I19" s="5"/>
      <c r="J19" s="5"/>
    </row>
    <row r="20" spans="1:10" s="4" customFormat="1" ht="139.5" customHeight="1" x14ac:dyDescent="0.25">
      <c r="A20" s="23">
        <f t="shared" si="0"/>
        <v>13</v>
      </c>
      <c r="B20" s="12" t="s">
        <v>14</v>
      </c>
      <c r="C20" s="5" t="s">
        <v>55</v>
      </c>
      <c r="D20" s="6"/>
      <c r="E20" s="16" t="s">
        <v>106</v>
      </c>
      <c r="F20" s="7" t="s">
        <v>6</v>
      </c>
      <c r="G20" s="5">
        <v>14</v>
      </c>
      <c r="H20" s="5"/>
      <c r="I20" s="5"/>
      <c r="J20" s="5"/>
    </row>
    <row r="21" spans="1:10" s="4" customFormat="1" ht="71.25" customHeight="1" x14ac:dyDescent="0.25">
      <c r="A21" s="23">
        <f t="shared" si="0"/>
        <v>14</v>
      </c>
      <c r="B21" s="12" t="s">
        <v>58</v>
      </c>
      <c r="C21" s="5" t="s">
        <v>56</v>
      </c>
      <c r="D21" s="6"/>
      <c r="E21" s="16" t="s">
        <v>111</v>
      </c>
      <c r="F21" s="7" t="s">
        <v>6</v>
      </c>
      <c r="G21" s="5">
        <f>38+5</f>
        <v>43</v>
      </c>
      <c r="H21" s="8"/>
      <c r="I21" s="8"/>
      <c r="J21" s="8"/>
    </row>
    <row r="22" spans="1:10" s="4" customFormat="1" ht="135" x14ac:dyDescent="0.25">
      <c r="A22" s="23">
        <f t="shared" si="0"/>
        <v>15</v>
      </c>
      <c r="B22" s="12" t="s">
        <v>58</v>
      </c>
      <c r="C22" s="5" t="s">
        <v>47</v>
      </c>
      <c r="D22" s="6"/>
      <c r="E22" s="16" t="s">
        <v>57</v>
      </c>
      <c r="F22" s="7" t="s">
        <v>6</v>
      </c>
      <c r="G22" s="5">
        <f>20+76+76</f>
        <v>172</v>
      </c>
      <c r="H22" s="8"/>
      <c r="I22" s="8"/>
      <c r="J22" s="8"/>
    </row>
    <row r="23" spans="1:10" s="4" customFormat="1" ht="123.75" customHeight="1" x14ac:dyDescent="0.25">
      <c r="A23" s="23">
        <f t="shared" si="0"/>
        <v>16</v>
      </c>
      <c r="B23" s="12" t="s">
        <v>15</v>
      </c>
      <c r="C23" s="5" t="s">
        <v>25</v>
      </c>
      <c r="D23" s="6"/>
      <c r="E23" s="16" t="s">
        <v>104</v>
      </c>
      <c r="F23" s="7" t="s">
        <v>6</v>
      </c>
      <c r="G23" s="5">
        <v>1</v>
      </c>
      <c r="H23" s="8"/>
      <c r="I23" s="8"/>
      <c r="J23" s="8"/>
    </row>
    <row r="24" spans="1:10" s="4" customFormat="1" ht="136.5" customHeight="1" x14ac:dyDescent="0.25">
      <c r="A24" s="23">
        <f t="shared" si="0"/>
        <v>17</v>
      </c>
      <c r="B24" s="12" t="s">
        <v>17</v>
      </c>
      <c r="C24" s="5" t="s">
        <v>16</v>
      </c>
      <c r="D24" s="6"/>
      <c r="E24" s="18" t="s">
        <v>60</v>
      </c>
      <c r="F24" s="7" t="s">
        <v>6</v>
      </c>
      <c r="G24" s="5">
        <v>1</v>
      </c>
      <c r="H24" s="8"/>
      <c r="I24" s="8"/>
      <c r="J24" s="8"/>
    </row>
    <row r="25" spans="1:10" s="4" customFormat="1" ht="132.75" customHeight="1" x14ac:dyDescent="0.25">
      <c r="A25" s="23">
        <f t="shared" si="0"/>
        <v>18</v>
      </c>
      <c r="B25" s="12" t="s">
        <v>17</v>
      </c>
      <c r="C25" s="5" t="s">
        <v>18</v>
      </c>
      <c r="D25" s="9"/>
      <c r="E25" s="18" t="s">
        <v>61</v>
      </c>
      <c r="F25" s="10" t="s">
        <v>6</v>
      </c>
      <c r="G25" s="5">
        <v>4</v>
      </c>
      <c r="H25" s="8"/>
      <c r="I25" s="8"/>
      <c r="J25" s="8"/>
    </row>
    <row r="26" spans="1:10" s="4" customFormat="1" ht="118.5" customHeight="1" x14ac:dyDescent="0.25">
      <c r="A26" s="23">
        <f t="shared" si="0"/>
        <v>19</v>
      </c>
      <c r="B26" s="12" t="s">
        <v>17</v>
      </c>
      <c r="C26" s="5" t="s">
        <v>59</v>
      </c>
      <c r="D26" s="15"/>
      <c r="E26" s="18" t="s">
        <v>63</v>
      </c>
      <c r="F26" s="10" t="s">
        <v>6</v>
      </c>
      <c r="G26" s="5">
        <v>2</v>
      </c>
      <c r="H26" s="8"/>
      <c r="I26" s="8"/>
      <c r="J26" s="8"/>
    </row>
    <row r="27" spans="1:10" s="4" customFormat="1" ht="146.25" customHeight="1" x14ac:dyDescent="0.25">
      <c r="A27" s="23">
        <f>A26+1</f>
        <v>20</v>
      </c>
      <c r="B27" s="12" t="s">
        <v>17</v>
      </c>
      <c r="C27" s="8" t="s">
        <v>62</v>
      </c>
      <c r="D27" s="9"/>
      <c r="E27" s="18" t="s">
        <v>112</v>
      </c>
      <c r="F27" s="10" t="s">
        <v>6</v>
      </c>
      <c r="G27" s="5">
        <v>5</v>
      </c>
      <c r="H27" s="8"/>
      <c r="I27" s="8"/>
      <c r="J27" s="8"/>
    </row>
    <row r="28" spans="1:10" s="4" customFormat="1" ht="23.25" customHeight="1" x14ac:dyDescent="0.25">
      <c r="A28" s="40" t="s">
        <v>19</v>
      </c>
      <c r="B28" s="41"/>
      <c r="C28" s="41"/>
      <c r="D28" s="41"/>
      <c r="E28" s="41"/>
      <c r="F28" s="41"/>
      <c r="G28" s="41"/>
      <c r="H28" s="41"/>
      <c r="I28" s="41"/>
      <c r="J28" s="42"/>
    </row>
    <row r="29" spans="1:10" s="4" customFormat="1" ht="99.75" customHeight="1" x14ac:dyDescent="0.25">
      <c r="A29" s="23">
        <f>A27+1</f>
        <v>21</v>
      </c>
      <c r="B29" s="12" t="s">
        <v>29</v>
      </c>
      <c r="C29" s="14" t="s">
        <v>30</v>
      </c>
      <c r="D29" s="15"/>
      <c r="E29" s="18" t="s">
        <v>31</v>
      </c>
      <c r="F29" s="10" t="s">
        <v>6</v>
      </c>
      <c r="G29" s="8">
        <v>1</v>
      </c>
      <c r="H29" s="8"/>
      <c r="I29" s="8"/>
      <c r="J29" s="8"/>
    </row>
    <row r="30" spans="1:10" s="4" customFormat="1" ht="141" customHeight="1" x14ac:dyDescent="0.25">
      <c r="A30" s="23">
        <f t="shared" ref="A30:A49" si="1">A29+1</f>
        <v>22</v>
      </c>
      <c r="B30" s="12" t="s">
        <v>29</v>
      </c>
      <c r="C30" s="14" t="s">
        <v>30</v>
      </c>
      <c r="D30" s="15"/>
      <c r="E30" s="18" t="s">
        <v>32</v>
      </c>
      <c r="F30" s="7" t="s">
        <v>6</v>
      </c>
      <c r="G30" s="5">
        <v>1</v>
      </c>
      <c r="H30" s="8"/>
      <c r="I30" s="8"/>
      <c r="J30" s="8"/>
    </row>
    <row r="31" spans="1:10" s="4" customFormat="1" ht="120.75" customHeight="1" x14ac:dyDescent="0.25">
      <c r="A31" s="23">
        <f t="shared" si="1"/>
        <v>23</v>
      </c>
      <c r="B31" s="12" t="s">
        <v>35</v>
      </c>
      <c r="C31" s="14" t="s">
        <v>34</v>
      </c>
      <c r="D31" s="15"/>
      <c r="E31" s="18" t="s">
        <v>113</v>
      </c>
      <c r="F31" s="7" t="s">
        <v>6</v>
      </c>
      <c r="G31" s="5">
        <f>1+1</f>
        <v>2</v>
      </c>
      <c r="H31" s="8"/>
      <c r="I31" s="8"/>
      <c r="J31" s="8"/>
    </row>
    <row r="32" spans="1:10" s="4" customFormat="1" ht="175.5" customHeight="1" x14ac:dyDescent="0.25">
      <c r="A32" s="23">
        <f t="shared" si="1"/>
        <v>24</v>
      </c>
      <c r="B32" s="12" t="s">
        <v>35</v>
      </c>
      <c r="C32" s="14" t="s">
        <v>36</v>
      </c>
      <c r="D32" s="15"/>
      <c r="E32" s="18" t="s">
        <v>114</v>
      </c>
      <c r="F32" s="7" t="s">
        <v>6</v>
      </c>
      <c r="G32" s="5">
        <f>8+8</f>
        <v>16</v>
      </c>
      <c r="H32" s="8"/>
      <c r="I32" s="8"/>
      <c r="J32" s="8"/>
    </row>
    <row r="33" spans="1:10" s="4" customFormat="1" ht="150.75" customHeight="1" x14ac:dyDescent="0.25">
      <c r="A33" s="23">
        <f t="shared" si="1"/>
        <v>25</v>
      </c>
      <c r="B33" s="12" t="s">
        <v>28</v>
      </c>
      <c r="C33" s="14" t="s">
        <v>30</v>
      </c>
      <c r="D33" s="15"/>
      <c r="E33" s="18" t="s">
        <v>33</v>
      </c>
      <c r="F33" s="7" t="s">
        <v>6</v>
      </c>
      <c r="G33" s="5">
        <v>2</v>
      </c>
      <c r="H33" s="8"/>
      <c r="I33" s="8"/>
      <c r="J33" s="8"/>
    </row>
    <row r="34" spans="1:10" s="4" customFormat="1" ht="165" x14ac:dyDescent="0.25">
      <c r="A34" s="23">
        <f t="shared" si="1"/>
        <v>26</v>
      </c>
      <c r="B34" s="12" t="s">
        <v>37</v>
      </c>
      <c r="C34" s="14" t="s">
        <v>38</v>
      </c>
      <c r="D34" s="15"/>
      <c r="E34" s="26" t="s">
        <v>119</v>
      </c>
      <c r="F34" s="7" t="s">
        <v>6</v>
      </c>
      <c r="G34" s="5">
        <v>2</v>
      </c>
      <c r="H34" s="8"/>
      <c r="I34" s="8"/>
      <c r="J34" s="8"/>
    </row>
    <row r="35" spans="1:10" s="4" customFormat="1" ht="126.75" customHeight="1" x14ac:dyDescent="0.25">
      <c r="A35" s="23">
        <f t="shared" si="1"/>
        <v>27</v>
      </c>
      <c r="B35" s="12" t="s">
        <v>37</v>
      </c>
      <c r="C35" s="14" t="s">
        <v>36</v>
      </c>
      <c r="D35" s="15"/>
      <c r="E35" s="26" t="s">
        <v>120</v>
      </c>
      <c r="F35" s="7" t="s">
        <v>6</v>
      </c>
      <c r="G35" s="5">
        <v>8</v>
      </c>
      <c r="H35" s="8"/>
      <c r="I35" s="8"/>
      <c r="J35" s="8"/>
    </row>
    <row r="36" spans="1:10" s="4" customFormat="1" ht="126.75" customHeight="1" x14ac:dyDescent="0.25">
      <c r="A36" s="23">
        <f t="shared" si="1"/>
        <v>28</v>
      </c>
      <c r="B36" s="12" t="s">
        <v>37</v>
      </c>
      <c r="C36" s="14" t="s">
        <v>39</v>
      </c>
      <c r="D36" s="15"/>
      <c r="E36" s="26" t="s">
        <v>118</v>
      </c>
      <c r="F36" s="7" t="s">
        <v>6</v>
      </c>
      <c r="G36" s="5">
        <v>4</v>
      </c>
      <c r="H36" s="8"/>
      <c r="I36" s="8"/>
      <c r="J36" s="8"/>
    </row>
    <row r="37" spans="1:10" s="4" customFormat="1" ht="178.5" customHeight="1" x14ac:dyDescent="0.25">
      <c r="A37" s="23">
        <f t="shared" si="1"/>
        <v>29</v>
      </c>
      <c r="B37" s="12" t="s">
        <v>37</v>
      </c>
      <c r="C37" s="14" t="s">
        <v>40</v>
      </c>
      <c r="D37" s="15"/>
      <c r="E37" s="26" t="s">
        <v>98</v>
      </c>
      <c r="F37" s="7" t="s">
        <v>6</v>
      </c>
      <c r="G37" s="5">
        <v>4</v>
      </c>
      <c r="H37" s="8"/>
      <c r="I37" s="8"/>
      <c r="J37" s="8"/>
    </row>
    <row r="38" spans="1:10" s="4" customFormat="1" ht="112.5" customHeight="1" x14ac:dyDescent="0.25">
      <c r="A38" s="23">
        <f>A37+1</f>
        <v>30</v>
      </c>
      <c r="B38" s="11" t="s">
        <v>21</v>
      </c>
      <c r="C38" s="14" t="s">
        <v>26</v>
      </c>
      <c r="D38" s="15"/>
      <c r="E38" s="18" t="s">
        <v>42</v>
      </c>
      <c r="F38" s="10" t="s">
        <v>6</v>
      </c>
      <c r="G38" s="5">
        <v>2</v>
      </c>
      <c r="H38" s="8"/>
      <c r="I38" s="8"/>
      <c r="J38" s="8"/>
    </row>
    <row r="39" spans="1:10" s="4" customFormat="1" ht="204.75" customHeight="1" x14ac:dyDescent="0.25">
      <c r="A39" s="23">
        <f t="shared" si="1"/>
        <v>31</v>
      </c>
      <c r="B39" s="11" t="s">
        <v>21</v>
      </c>
      <c r="C39" s="14" t="s">
        <v>43</v>
      </c>
      <c r="D39" s="15"/>
      <c r="E39" s="18" t="s">
        <v>115</v>
      </c>
      <c r="F39" s="10" t="s">
        <v>44</v>
      </c>
      <c r="G39" s="27">
        <f>3.206*3</f>
        <v>9.6180000000000003</v>
      </c>
      <c r="H39" s="8"/>
      <c r="I39" s="8"/>
      <c r="J39" s="8"/>
    </row>
    <row r="40" spans="1:10" s="4" customFormat="1" ht="155.25" customHeight="1" x14ac:dyDescent="0.25">
      <c r="A40" s="23">
        <f t="shared" si="1"/>
        <v>32</v>
      </c>
      <c r="B40" s="11" t="s">
        <v>21</v>
      </c>
      <c r="C40" s="14" t="s">
        <v>27</v>
      </c>
      <c r="D40" s="15"/>
      <c r="E40" s="18" t="s">
        <v>121</v>
      </c>
      <c r="F40" s="10" t="s">
        <v>6</v>
      </c>
      <c r="G40" s="8">
        <v>1</v>
      </c>
      <c r="H40" s="8"/>
      <c r="I40" s="8"/>
      <c r="J40" s="8"/>
    </row>
    <row r="41" spans="1:10" s="4" customFormat="1" ht="153.75" customHeight="1" x14ac:dyDescent="0.25">
      <c r="A41" s="23">
        <f t="shared" si="1"/>
        <v>33</v>
      </c>
      <c r="B41" s="11" t="s">
        <v>21</v>
      </c>
      <c r="C41" s="14" t="s">
        <v>38</v>
      </c>
      <c r="D41" s="15"/>
      <c r="E41" s="17" t="s">
        <v>107</v>
      </c>
      <c r="F41" s="10" t="s">
        <v>6</v>
      </c>
      <c r="G41" s="8">
        <v>2</v>
      </c>
      <c r="H41" s="8"/>
      <c r="I41" s="8"/>
      <c r="J41" s="8"/>
    </row>
    <row r="42" spans="1:10" s="4" customFormat="1" ht="151.5" customHeight="1" x14ac:dyDescent="0.25">
      <c r="A42" s="23">
        <f t="shared" si="1"/>
        <v>34</v>
      </c>
      <c r="B42" s="11" t="s">
        <v>21</v>
      </c>
      <c r="C42" s="14" t="s">
        <v>36</v>
      </c>
      <c r="D42" s="15"/>
      <c r="E42" s="17" t="s">
        <v>108</v>
      </c>
      <c r="F42" s="10" t="s">
        <v>6</v>
      </c>
      <c r="G42" s="8">
        <v>4</v>
      </c>
      <c r="H42" s="8"/>
      <c r="I42" s="8"/>
      <c r="J42" s="8"/>
    </row>
    <row r="43" spans="1:10" s="4" customFormat="1" ht="143.25" customHeight="1" x14ac:dyDescent="0.25">
      <c r="A43" s="23">
        <f t="shared" si="1"/>
        <v>35</v>
      </c>
      <c r="B43" s="11" t="s">
        <v>21</v>
      </c>
      <c r="C43" s="14" t="s">
        <v>36</v>
      </c>
      <c r="D43" s="15"/>
      <c r="E43" s="17" t="s">
        <v>109</v>
      </c>
      <c r="F43" s="10" t="s">
        <v>6</v>
      </c>
      <c r="G43" s="8">
        <v>4</v>
      </c>
      <c r="H43" s="8"/>
      <c r="I43" s="8"/>
      <c r="J43" s="8"/>
    </row>
    <row r="44" spans="1:10" s="4" customFormat="1" ht="156" customHeight="1" x14ac:dyDescent="0.25">
      <c r="A44" s="23">
        <f t="shared" si="1"/>
        <v>36</v>
      </c>
      <c r="B44" s="11" t="s">
        <v>21</v>
      </c>
      <c r="C44" s="14" t="s">
        <v>41</v>
      </c>
      <c r="D44" s="15"/>
      <c r="E44" s="17" t="s">
        <v>99</v>
      </c>
      <c r="F44" s="10" t="s">
        <v>6</v>
      </c>
      <c r="G44" s="8">
        <v>1</v>
      </c>
      <c r="H44" s="8"/>
      <c r="I44" s="8"/>
      <c r="J44" s="8"/>
    </row>
    <row r="45" spans="1:10" s="4" customFormat="1" ht="153.75" customHeight="1" x14ac:dyDescent="0.25">
      <c r="A45" s="23">
        <f t="shared" si="1"/>
        <v>37</v>
      </c>
      <c r="B45" s="11" t="s">
        <v>21</v>
      </c>
      <c r="C45" s="14" t="s">
        <v>39</v>
      </c>
      <c r="D45" s="15"/>
      <c r="E45" s="17" t="s">
        <v>117</v>
      </c>
      <c r="F45" s="10" t="s">
        <v>6</v>
      </c>
      <c r="G45" s="8">
        <v>2</v>
      </c>
      <c r="H45" s="8"/>
      <c r="I45" s="8"/>
      <c r="J45" s="8"/>
    </row>
    <row r="46" spans="1:10" s="4" customFormat="1" ht="169.5" customHeight="1" x14ac:dyDescent="0.25">
      <c r="A46" s="23">
        <f t="shared" si="1"/>
        <v>38</v>
      </c>
      <c r="B46" s="11" t="s">
        <v>21</v>
      </c>
      <c r="C46" s="14" t="s">
        <v>39</v>
      </c>
      <c r="D46" s="15"/>
      <c r="E46" s="17" t="s">
        <v>100</v>
      </c>
      <c r="F46" s="10" t="s">
        <v>6</v>
      </c>
      <c r="G46" s="8">
        <v>2</v>
      </c>
      <c r="H46" s="8"/>
      <c r="I46" s="8"/>
      <c r="J46" s="8"/>
    </row>
    <row r="47" spans="1:10" s="4" customFormat="1" ht="60" x14ac:dyDescent="0.25">
      <c r="A47" s="23">
        <f t="shared" si="1"/>
        <v>39</v>
      </c>
      <c r="B47" s="12" t="s">
        <v>45</v>
      </c>
      <c r="C47" s="14" t="s">
        <v>46</v>
      </c>
      <c r="D47" s="15"/>
      <c r="E47" s="17" t="s">
        <v>110</v>
      </c>
      <c r="F47" s="10" t="s">
        <v>6</v>
      </c>
      <c r="G47" s="8">
        <v>4</v>
      </c>
      <c r="H47" s="8"/>
      <c r="I47" s="8"/>
      <c r="J47" s="8"/>
    </row>
    <row r="48" spans="1:10" s="4" customFormat="1" ht="158.25" customHeight="1" x14ac:dyDescent="0.25">
      <c r="A48" s="23">
        <f t="shared" si="1"/>
        <v>40</v>
      </c>
      <c r="B48" s="12" t="s">
        <v>45</v>
      </c>
      <c r="C48" s="14" t="s">
        <v>47</v>
      </c>
      <c r="D48" s="15"/>
      <c r="E48" s="17" t="s">
        <v>116</v>
      </c>
      <c r="F48" s="10" t="s">
        <v>6</v>
      </c>
      <c r="G48" s="8">
        <v>8</v>
      </c>
      <c r="H48" s="8"/>
      <c r="I48" s="8"/>
      <c r="J48" s="8"/>
    </row>
    <row r="49" spans="1:10" s="4" customFormat="1" ht="159.75" customHeight="1" x14ac:dyDescent="0.25">
      <c r="A49" s="23">
        <f t="shared" si="1"/>
        <v>41</v>
      </c>
      <c r="B49" s="12" t="s">
        <v>45</v>
      </c>
      <c r="C49" s="14" t="s">
        <v>47</v>
      </c>
      <c r="D49" s="15"/>
      <c r="E49" s="17" t="s">
        <v>48</v>
      </c>
      <c r="F49" s="10" t="s">
        <v>6</v>
      </c>
      <c r="G49" s="8">
        <v>300</v>
      </c>
      <c r="H49" s="8"/>
      <c r="I49" s="8"/>
      <c r="J49" s="8"/>
    </row>
    <row r="50" spans="1:10" ht="35.25" customHeight="1" thickBot="1" x14ac:dyDescent="0.3">
      <c r="A50" s="34"/>
      <c r="B50" s="35"/>
      <c r="C50" s="35"/>
      <c r="D50" s="35"/>
      <c r="E50" s="35"/>
      <c r="F50" s="35"/>
      <c r="G50" s="35"/>
      <c r="H50" s="48"/>
      <c r="I50" s="48"/>
      <c r="J50" s="13"/>
    </row>
    <row r="53" spans="1:10" s="1" customFormat="1" ht="60" customHeight="1" thickBot="1" x14ac:dyDescent="0.3">
      <c r="A53" s="31" t="s">
        <v>65</v>
      </c>
      <c r="B53" s="31"/>
      <c r="C53" s="31"/>
      <c r="D53" s="31"/>
      <c r="E53" s="31"/>
      <c r="F53" s="31"/>
      <c r="G53" s="31"/>
      <c r="H53" s="3"/>
      <c r="I53" s="3"/>
      <c r="J53" s="3"/>
    </row>
    <row r="54" spans="1:10" s="4" customFormat="1" ht="53.25" customHeight="1" thickBot="1" x14ac:dyDescent="0.3">
      <c r="A54" s="19" t="s">
        <v>0</v>
      </c>
      <c r="B54" s="20" t="s">
        <v>2</v>
      </c>
      <c r="C54" s="21" t="s">
        <v>1</v>
      </c>
      <c r="D54" s="21" t="s">
        <v>3</v>
      </c>
      <c r="E54" s="22" t="s">
        <v>7</v>
      </c>
      <c r="F54" s="22" t="s">
        <v>4</v>
      </c>
      <c r="G54" s="21" t="s">
        <v>8</v>
      </c>
      <c r="H54" s="21" t="s">
        <v>124</v>
      </c>
      <c r="I54" s="21" t="s">
        <v>125</v>
      </c>
      <c r="J54" s="21" t="s">
        <v>126</v>
      </c>
    </row>
    <row r="55" spans="1:10" s="4" customFormat="1" ht="261" customHeight="1" x14ac:dyDescent="0.25">
      <c r="A55" s="23">
        <v>1</v>
      </c>
      <c r="B55" s="12"/>
      <c r="C55" s="5" t="s">
        <v>67</v>
      </c>
      <c r="D55" s="6"/>
      <c r="E55" s="16" t="s">
        <v>68</v>
      </c>
      <c r="F55" s="7" t="s">
        <v>6</v>
      </c>
      <c r="G55" s="5">
        <f>(170+6)*2</f>
        <v>352</v>
      </c>
      <c r="H55" s="8"/>
      <c r="I55" s="8"/>
      <c r="J55" s="8"/>
    </row>
    <row r="56" spans="1:10" s="4" customFormat="1" ht="233.25" customHeight="1" x14ac:dyDescent="0.25">
      <c r="A56" s="23">
        <f t="shared" ref="A56:A72" si="2">A55+1</f>
        <v>2</v>
      </c>
      <c r="B56" s="12" t="s">
        <v>69</v>
      </c>
      <c r="C56" s="5" t="s">
        <v>70</v>
      </c>
      <c r="D56" s="6"/>
      <c r="E56" s="16" t="s">
        <v>71</v>
      </c>
      <c r="F56" s="7" t="s">
        <v>6</v>
      </c>
      <c r="G56" s="5">
        <f>170</f>
        <v>170</v>
      </c>
      <c r="H56" s="8"/>
      <c r="I56" s="8"/>
      <c r="J56" s="8"/>
    </row>
    <row r="57" spans="1:10" s="4" customFormat="1" ht="138" customHeight="1" x14ac:dyDescent="0.25">
      <c r="A57" s="23">
        <f t="shared" si="2"/>
        <v>3</v>
      </c>
      <c r="B57" s="12" t="s">
        <v>72</v>
      </c>
      <c r="C57" s="5" t="s">
        <v>73</v>
      </c>
      <c r="D57" s="6"/>
      <c r="E57" s="16" t="s">
        <v>74</v>
      </c>
      <c r="F57" s="7" t="s">
        <v>6</v>
      </c>
      <c r="G57" s="5">
        <f>6</f>
        <v>6</v>
      </c>
      <c r="H57" s="8"/>
      <c r="I57" s="8"/>
      <c r="J57" s="8"/>
    </row>
    <row r="58" spans="1:10" s="4" customFormat="1" ht="201" customHeight="1" x14ac:dyDescent="0.25">
      <c r="A58" s="23">
        <f t="shared" si="2"/>
        <v>4</v>
      </c>
      <c r="B58" s="12" t="s">
        <v>69</v>
      </c>
      <c r="C58" s="5" t="s">
        <v>75</v>
      </c>
      <c r="D58" s="6"/>
      <c r="E58" s="18" t="s">
        <v>123</v>
      </c>
      <c r="F58" s="7" t="s">
        <v>6</v>
      </c>
      <c r="G58" s="5">
        <f>170</f>
        <v>170</v>
      </c>
      <c r="H58" s="8"/>
      <c r="I58" s="8"/>
      <c r="J58" s="8"/>
    </row>
    <row r="59" spans="1:10" s="4" customFormat="1" ht="194.25" customHeight="1" x14ac:dyDescent="0.25">
      <c r="A59" s="23">
        <f t="shared" si="2"/>
        <v>5</v>
      </c>
      <c r="B59" s="11" t="s">
        <v>66</v>
      </c>
      <c r="C59" s="8" t="s">
        <v>76</v>
      </c>
      <c r="D59" s="9"/>
      <c r="E59" s="18" t="s">
        <v>77</v>
      </c>
      <c r="F59" s="10" t="s">
        <v>6</v>
      </c>
      <c r="G59" s="5">
        <f>(170+6)</f>
        <v>176</v>
      </c>
      <c r="H59" s="8"/>
      <c r="I59" s="8"/>
      <c r="J59" s="8"/>
    </row>
    <row r="60" spans="1:10" s="4" customFormat="1" ht="189" customHeight="1" x14ac:dyDescent="0.25">
      <c r="A60" s="23">
        <f t="shared" si="2"/>
        <v>6</v>
      </c>
      <c r="B60" s="11" t="s">
        <v>66</v>
      </c>
      <c r="C60" s="14" t="s">
        <v>78</v>
      </c>
      <c r="D60" s="15"/>
      <c r="E60" s="18" t="s">
        <v>79</v>
      </c>
      <c r="F60" s="10" t="s">
        <v>6</v>
      </c>
      <c r="G60" s="5">
        <f>(170+6)</f>
        <v>176</v>
      </c>
      <c r="H60" s="8"/>
      <c r="I60" s="8"/>
      <c r="J60" s="8"/>
    </row>
    <row r="61" spans="1:10" s="4" customFormat="1" ht="213.75" customHeight="1" x14ac:dyDescent="0.25">
      <c r="A61" s="23">
        <f t="shared" si="2"/>
        <v>7</v>
      </c>
      <c r="B61" s="12" t="s">
        <v>69</v>
      </c>
      <c r="C61" s="14" t="s">
        <v>80</v>
      </c>
      <c r="D61" s="15"/>
      <c r="E61" s="18" t="s">
        <v>81</v>
      </c>
      <c r="F61" s="10" t="s">
        <v>6</v>
      </c>
      <c r="G61" s="8">
        <f>170</f>
        <v>170</v>
      </c>
      <c r="H61" s="8"/>
      <c r="I61" s="8"/>
      <c r="J61" s="8"/>
    </row>
    <row r="62" spans="1:10" s="4" customFormat="1" ht="208.5" customHeight="1" x14ac:dyDescent="0.25">
      <c r="A62" s="23">
        <f t="shared" si="2"/>
        <v>8</v>
      </c>
      <c r="B62" s="12" t="s">
        <v>72</v>
      </c>
      <c r="C62" s="14" t="s">
        <v>80</v>
      </c>
      <c r="D62" s="15"/>
      <c r="E62" s="18" t="s">
        <v>82</v>
      </c>
      <c r="F62" s="10" t="s">
        <v>6</v>
      </c>
      <c r="G62" s="8">
        <v>6</v>
      </c>
      <c r="H62" s="8"/>
      <c r="I62" s="8"/>
      <c r="J62" s="8"/>
    </row>
    <row r="63" spans="1:10" s="4" customFormat="1" ht="216" customHeight="1" x14ac:dyDescent="0.25">
      <c r="A63" s="23">
        <f t="shared" si="2"/>
        <v>9</v>
      </c>
      <c r="B63" s="12" t="s">
        <v>69</v>
      </c>
      <c r="C63" s="14" t="s">
        <v>83</v>
      </c>
      <c r="D63" s="15"/>
      <c r="E63" s="18" t="s">
        <v>84</v>
      </c>
      <c r="F63" s="7" t="s">
        <v>6</v>
      </c>
      <c r="G63" s="5">
        <f>170</f>
        <v>170</v>
      </c>
      <c r="H63" s="8"/>
      <c r="I63" s="8"/>
      <c r="J63" s="8"/>
    </row>
    <row r="64" spans="1:10" s="4" customFormat="1" ht="222.75" customHeight="1" x14ac:dyDescent="0.25">
      <c r="A64" s="23">
        <f t="shared" si="2"/>
        <v>10</v>
      </c>
      <c r="B64" s="12" t="s">
        <v>72</v>
      </c>
      <c r="C64" s="14" t="s">
        <v>83</v>
      </c>
      <c r="D64" s="15"/>
      <c r="E64" s="18" t="s">
        <v>85</v>
      </c>
      <c r="F64" s="7" t="s">
        <v>6</v>
      </c>
      <c r="G64" s="5">
        <v>6</v>
      </c>
      <c r="H64" s="8"/>
      <c r="I64" s="8"/>
      <c r="J64" s="8"/>
    </row>
    <row r="65" spans="1:10" s="4" customFormat="1" ht="165" x14ac:dyDescent="0.25">
      <c r="A65" s="23">
        <f t="shared" si="2"/>
        <v>11</v>
      </c>
      <c r="B65" s="11" t="s">
        <v>66</v>
      </c>
      <c r="C65" s="14" t="s">
        <v>86</v>
      </c>
      <c r="D65" s="15"/>
      <c r="E65" s="17" t="s">
        <v>87</v>
      </c>
      <c r="F65" s="10" t="s">
        <v>6</v>
      </c>
      <c r="G65" s="8">
        <f>(170+6)*8</f>
        <v>1408</v>
      </c>
      <c r="H65" s="8"/>
      <c r="I65" s="8"/>
      <c r="J65" s="8"/>
    </row>
    <row r="66" spans="1:10" s="4" customFormat="1" ht="165" x14ac:dyDescent="0.25">
      <c r="A66" s="23">
        <f t="shared" si="2"/>
        <v>12</v>
      </c>
      <c r="B66" s="11" t="s">
        <v>66</v>
      </c>
      <c r="C66" s="14" t="s">
        <v>86</v>
      </c>
      <c r="D66" s="15"/>
      <c r="E66" s="17" t="s">
        <v>88</v>
      </c>
      <c r="F66" s="10" t="s">
        <v>6</v>
      </c>
      <c r="G66" s="8">
        <f>(170+6)*2</f>
        <v>352</v>
      </c>
      <c r="H66" s="8"/>
      <c r="I66" s="8"/>
      <c r="J66" s="8"/>
    </row>
    <row r="67" spans="1:10" s="4" customFormat="1" ht="200.25" customHeight="1" x14ac:dyDescent="0.25">
      <c r="A67" s="23">
        <f t="shared" si="2"/>
        <v>13</v>
      </c>
      <c r="B67" s="11" t="s">
        <v>66</v>
      </c>
      <c r="C67" s="14" t="s">
        <v>89</v>
      </c>
      <c r="D67" s="15"/>
      <c r="E67" s="17" t="s">
        <v>90</v>
      </c>
      <c r="F67" s="10" t="s">
        <v>6</v>
      </c>
      <c r="G67" s="8">
        <f>(170+6)*10</f>
        <v>1760</v>
      </c>
      <c r="H67" s="8"/>
      <c r="I67" s="8"/>
      <c r="J67" s="8"/>
    </row>
    <row r="68" spans="1:10" s="4" customFormat="1" ht="55.5" customHeight="1" x14ac:dyDescent="0.25">
      <c r="A68" s="23">
        <f t="shared" si="2"/>
        <v>14</v>
      </c>
      <c r="B68" s="12" t="s">
        <v>69</v>
      </c>
      <c r="C68" s="14" t="s">
        <v>91</v>
      </c>
      <c r="D68" s="15"/>
      <c r="E68" s="17" t="s">
        <v>92</v>
      </c>
      <c r="F68" s="10" t="s">
        <v>6</v>
      </c>
      <c r="G68" s="8">
        <f>170</f>
        <v>170</v>
      </c>
      <c r="H68" s="8"/>
      <c r="I68" s="8"/>
      <c r="J68" s="8"/>
    </row>
    <row r="69" spans="1:10" s="4" customFormat="1" ht="55.5" customHeight="1" x14ac:dyDescent="0.25">
      <c r="A69" s="23">
        <f t="shared" si="2"/>
        <v>15</v>
      </c>
      <c r="B69" s="12" t="s">
        <v>69</v>
      </c>
      <c r="C69" s="14" t="s">
        <v>91</v>
      </c>
      <c r="D69" s="15"/>
      <c r="E69" s="17" t="s">
        <v>93</v>
      </c>
      <c r="F69" s="10" t="s">
        <v>6</v>
      </c>
      <c r="G69" s="8">
        <f>170</f>
        <v>170</v>
      </c>
      <c r="H69" s="8"/>
      <c r="I69" s="8"/>
      <c r="J69" s="8"/>
    </row>
    <row r="70" spans="1:10" s="4" customFormat="1" ht="55.5" customHeight="1" x14ac:dyDescent="0.25">
      <c r="A70" s="23">
        <f t="shared" si="2"/>
        <v>16</v>
      </c>
      <c r="B70" s="12" t="s">
        <v>72</v>
      </c>
      <c r="C70" s="14" t="s">
        <v>91</v>
      </c>
      <c r="D70" s="15"/>
      <c r="E70" s="17" t="s">
        <v>94</v>
      </c>
      <c r="F70" s="10" t="s">
        <v>6</v>
      </c>
      <c r="G70" s="8">
        <f>6</f>
        <v>6</v>
      </c>
      <c r="H70" s="8"/>
      <c r="I70" s="8"/>
      <c r="J70" s="8"/>
    </row>
    <row r="71" spans="1:10" s="4" customFormat="1" ht="55.5" customHeight="1" x14ac:dyDescent="0.25">
      <c r="A71" s="23">
        <f t="shared" si="2"/>
        <v>17</v>
      </c>
      <c r="B71" s="12" t="s">
        <v>72</v>
      </c>
      <c r="C71" s="14" t="s">
        <v>91</v>
      </c>
      <c r="D71" s="15"/>
      <c r="E71" s="17" t="s">
        <v>95</v>
      </c>
      <c r="F71" s="10" t="s">
        <v>6</v>
      </c>
      <c r="G71" s="8">
        <f>6</f>
        <v>6</v>
      </c>
      <c r="H71" s="8"/>
      <c r="I71" s="8"/>
      <c r="J71" s="8"/>
    </row>
    <row r="72" spans="1:10" s="4" customFormat="1" ht="55.5" customHeight="1" x14ac:dyDescent="0.25">
      <c r="A72" s="29">
        <f t="shared" si="2"/>
        <v>18</v>
      </c>
      <c r="B72" s="11" t="s">
        <v>72</v>
      </c>
      <c r="C72" s="8" t="s">
        <v>91</v>
      </c>
      <c r="D72" s="9"/>
      <c r="E72" s="24" t="s">
        <v>96</v>
      </c>
      <c r="F72" s="10" t="s">
        <v>6</v>
      </c>
      <c r="G72" s="8">
        <f>6</f>
        <v>6</v>
      </c>
      <c r="H72" s="8"/>
      <c r="I72" s="8"/>
      <c r="J72" s="8"/>
    </row>
    <row r="73" spans="1:10" ht="39" customHeight="1" x14ac:dyDescent="0.25">
      <c r="A73" s="49" t="s">
        <v>128</v>
      </c>
      <c r="B73" s="49"/>
      <c r="C73" s="49"/>
      <c r="D73" s="49"/>
      <c r="E73" s="49"/>
      <c r="F73" s="49"/>
      <c r="G73" s="49"/>
      <c r="H73" s="49"/>
      <c r="I73" s="49"/>
      <c r="J73" s="49"/>
    </row>
    <row r="74" spans="1:10" ht="39" customHeight="1" x14ac:dyDescent="0.25">
      <c r="A74" s="49" t="s">
        <v>129</v>
      </c>
      <c r="B74" s="49"/>
      <c r="C74" s="49"/>
      <c r="D74" s="49"/>
      <c r="E74" s="49"/>
      <c r="F74" s="49"/>
      <c r="G74" s="49"/>
      <c r="H74" s="49"/>
      <c r="I74" s="49"/>
      <c r="J74" s="49"/>
    </row>
    <row r="75" spans="1:10" ht="39" customHeight="1" x14ac:dyDescent="0.25">
      <c r="A75" s="49" t="s">
        <v>130</v>
      </c>
      <c r="B75" s="49"/>
      <c r="C75" s="49"/>
      <c r="D75" s="49"/>
      <c r="E75" s="49"/>
      <c r="F75" s="49"/>
      <c r="G75" s="49"/>
      <c r="H75" s="49"/>
      <c r="I75" s="49"/>
      <c r="J75" s="49"/>
    </row>
    <row r="76" spans="1:10" ht="39" customHeight="1" x14ac:dyDescent="0.25">
      <c r="A76" s="49" t="s">
        <v>131</v>
      </c>
      <c r="B76" s="49"/>
      <c r="C76" s="49"/>
      <c r="D76" s="49"/>
      <c r="E76" s="49"/>
      <c r="F76" s="49"/>
      <c r="G76" s="49"/>
      <c r="H76" s="49"/>
      <c r="I76" s="49"/>
      <c r="J76" s="49"/>
    </row>
    <row r="77" spans="1:10" ht="39" customHeight="1" x14ac:dyDescent="0.25">
      <c r="A77" s="49" t="s">
        <v>132</v>
      </c>
      <c r="B77" s="49"/>
      <c r="C77" s="49"/>
      <c r="D77" s="49"/>
      <c r="E77" s="49"/>
      <c r="F77" s="49"/>
      <c r="G77" s="49"/>
      <c r="H77" s="49"/>
      <c r="I77" s="49"/>
      <c r="J77" s="49"/>
    </row>
  </sheetData>
  <mergeCells count="15">
    <mergeCell ref="A77:J77"/>
    <mergeCell ref="A73:J73"/>
    <mergeCell ref="A74:J74"/>
    <mergeCell ref="A75:J75"/>
    <mergeCell ref="A76:J76"/>
    <mergeCell ref="A1:G1"/>
    <mergeCell ref="A2:G2"/>
    <mergeCell ref="A28:J28"/>
    <mergeCell ref="A7:J7"/>
    <mergeCell ref="E11:E12"/>
    <mergeCell ref="A53:G53"/>
    <mergeCell ref="A3:G3"/>
    <mergeCell ref="A4:G4"/>
    <mergeCell ref="A5:G5"/>
    <mergeCell ref="A50:G50"/>
  </mergeCells>
  <pageMargins left="3.937007874015748E-2" right="3.937007874015748E-2" top="0.23622047244094491" bottom="0.23622047244094491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Мебель 1,2эт</vt:lpstr>
      <vt:lpstr>'Мебель 1,2эт'!Область_печати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2022-07-12T14:03:28Z</dcterms:modified>
</cp:coreProperties>
</file>